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5580" windowHeight="5940" activeTab="4"/>
  </bookViews>
  <sheets>
    <sheet name="2005 Calc" sheetId="1" r:id="rId1"/>
    <sheet name="2006 Calc" sheetId="2" r:id="rId2"/>
    <sheet name="2007 Calc" sheetId="3" r:id="rId3"/>
    <sheet name="2008 Calc" sheetId="4" r:id="rId4"/>
    <sheet name="2009 Calc" sheetId="5" r:id="rId5"/>
  </sheets>
  <definedNames/>
  <calcPr fullCalcOnLoad="1"/>
</workbook>
</file>

<file path=xl/comments2.xml><?xml version="1.0" encoding="utf-8"?>
<comments xmlns="http://schemas.openxmlformats.org/spreadsheetml/2006/main">
  <authors>
    <author>qswi1502</author>
  </authors>
  <commentList>
    <comment ref="I22" authorId="0">
      <text>
        <r>
          <rPr>
            <sz val="20"/>
            <rFont val="Tahoma"/>
            <family val="2"/>
          </rPr>
          <t>VICOIA</t>
        </r>
      </text>
    </comment>
    <comment ref="I4" authorId="0">
      <text>
        <r>
          <rPr>
            <sz val="20"/>
            <rFont val="Tahoma"/>
            <family val="2"/>
          </rPr>
          <t>LULU120</t>
        </r>
      </text>
    </comment>
    <comment ref="I5" authorId="0">
      <text>
        <r>
          <rPr>
            <sz val="20"/>
            <rFont val="Tahoma"/>
            <family val="2"/>
          </rPr>
          <t>Bex</t>
        </r>
      </text>
    </comment>
    <comment ref="I3" authorId="0">
      <text>
        <r>
          <rPr>
            <sz val="20"/>
            <rFont val="Tahoma"/>
            <family val="2"/>
          </rPr>
          <t>Happy</t>
        </r>
      </text>
    </comment>
    <comment ref="B4" authorId="0">
      <text>
        <r>
          <rPr>
            <sz val="20"/>
            <rFont val="Tahoma"/>
            <family val="2"/>
          </rPr>
          <t>Loz</t>
        </r>
      </text>
    </comment>
    <comment ref="B6" authorId="0">
      <text>
        <r>
          <rPr>
            <sz val="20"/>
            <rFont val="Tahoma"/>
            <family val="2"/>
          </rPr>
          <t>Lardy</t>
        </r>
      </text>
    </comment>
    <comment ref="W4" authorId="0">
      <text>
        <r>
          <rPr>
            <sz val="20"/>
            <rFont val="Tahoma"/>
            <family val="2"/>
          </rPr>
          <t>Becky</t>
        </r>
      </text>
    </comment>
    <comment ref="B3" authorId="0">
      <text>
        <r>
          <rPr>
            <sz val="20"/>
            <rFont val="Tahoma"/>
            <family val="2"/>
          </rPr>
          <t>EM</t>
        </r>
      </text>
    </comment>
    <comment ref="B10" authorId="0">
      <text>
        <r>
          <rPr>
            <sz val="20"/>
            <rFont val="Tahoma"/>
            <family val="2"/>
          </rPr>
          <t>Lauz</t>
        </r>
      </text>
    </comment>
    <comment ref="B27" authorId="0">
      <text>
        <r>
          <rPr>
            <sz val="20"/>
            <rFont val="Tahoma"/>
            <family val="2"/>
          </rPr>
          <t>Jugs</t>
        </r>
      </text>
    </comment>
    <comment ref="B28" authorId="0">
      <text>
        <r>
          <rPr>
            <sz val="20"/>
            <rFont val="Tahoma"/>
            <family val="2"/>
          </rPr>
          <t>Berna</t>
        </r>
      </text>
    </comment>
    <comment ref="B25" authorId="0">
      <text>
        <r>
          <rPr>
            <sz val="20"/>
            <rFont val="Tahoma"/>
            <family val="2"/>
          </rPr>
          <t>Jonah</t>
        </r>
      </text>
    </comment>
    <comment ref="B20" authorId="0">
      <text>
        <r>
          <rPr>
            <sz val="20"/>
            <rFont val="Tahoma"/>
            <family val="2"/>
          </rPr>
          <t>SPANNER</t>
        </r>
      </text>
    </comment>
    <comment ref="P3" authorId="0">
      <text>
        <r>
          <rPr>
            <sz val="20"/>
            <rFont val="Tahoma"/>
            <family val="2"/>
          </rPr>
          <t>G UNIT</t>
        </r>
      </text>
    </comment>
    <comment ref="P28" authorId="0">
      <text>
        <r>
          <rPr>
            <sz val="20"/>
            <rFont val="Tahoma"/>
            <family val="2"/>
          </rPr>
          <t>CROCK</t>
        </r>
      </text>
    </comment>
    <comment ref="W26" authorId="0">
      <text>
        <r>
          <rPr>
            <sz val="20"/>
            <rFont val="Tahoma"/>
            <family val="2"/>
          </rPr>
          <t>SABRI</t>
        </r>
      </text>
    </comment>
    <comment ref="P8" authorId="0">
      <text>
        <r>
          <rPr>
            <b/>
            <sz val="8"/>
            <rFont val="Tahoma"/>
            <family val="0"/>
          </rPr>
          <t>qswi1502:</t>
        </r>
        <r>
          <rPr>
            <sz val="8"/>
            <rFont val="Tahoma"/>
            <family val="0"/>
          </rPr>
          <t xml:space="preserve">
MARTI</t>
        </r>
      </text>
    </comment>
    <comment ref="B23" authorId="0">
      <text>
        <r>
          <rPr>
            <b/>
            <sz val="8"/>
            <rFont val="Tahoma"/>
            <family val="0"/>
          </rPr>
          <t>qswi1502:</t>
        </r>
        <r>
          <rPr>
            <sz val="8"/>
            <rFont val="Tahoma"/>
            <family val="0"/>
          </rPr>
          <t xml:space="preserve">
ANDI</t>
        </r>
      </text>
    </comment>
    <comment ref="I20" authorId="0">
      <text>
        <r>
          <rPr>
            <sz val="20"/>
            <rFont val="Tahoma"/>
            <family val="2"/>
          </rPr>
          <t>LPJ</t>
        </r>
      </text>
    </comment>
    <comment ref="P33" authorId="0">
      <text>
        <r>
          <rPr>
            <sz val="20"/>
            <rFont val="Tahoma"/>
            <family val="2"/>
          </rPr>
          <t>CROCKER</t>
        </r>
      </text>
    </comment>
    <comment ref="B5" authorId="0">
      <text>
        <r>
          <rPr>
            <sz val="20"/>
            <rFont val="Tahoma"/>
            <family val="2"/>
          </rPr>
          <t>VICK</t>
        </r>
      </text>
    </comment>
    <comment ref="I41" authorId="0">
      <text>
        <r>
          <rPr>
            <sz val="20"/>
            <rFont val="Tahoma"/>
            <family val="2"/>
          </rPr>
          <t>James</t>
        </r>
      </text>
    </comment>
    <comment ref="B40" authorId="0">
      <text>
        <r>
          <rPr>
            <sz val="20"/>
            <rFont val="Tahoma"/>
            <family val="2"/>
          </rPr>
          <t>NBEN</t>
        </r>
      </text>
    </comment>
    <comment ref="B19" authorId="0">
      <text>
        <r>
          <rPr>
            <sz val="20"/>
            <rFont val="Tahoma"/>
            <family val="2"/>
          </rPr>
          <t>NNIK SUV</t>
        </r>
      </text>
    </comment>
    <comment ref="B21" authorId="0">
      <text>
        <r>
          <rPr>
            <sz val="20"/>
            <rFont val="Tahoma"/>
            <family val="2"/>
          </rPr>
          <t>HHERBS IZ</t>
        </r>
      </text>
    </comment>
    <comment ref="B41" authorId="0">
      <text>
        <r>
          <rPr>
            <sz val="20"/>
            <rFont val="Tahoma"/>
            <family val="2"/>
          </rPr>
          <t>DAVID</t>
        </r>
      </text>
    </comment>
    <comment ref="I40" authorId="0">
      <text>
        <r>
          <rPr>
            <sz val="20"/>
            <rFont val="Tahoma"/>
            <family val="2"/>
          </rPr>
          <t>JOEWISH</t>
        </r>
      </text>
    </comment>
  </commentList>
</comments>
</file>

<file path=xl/sharedStrings.xml><?xml version="1.0" encoding="utf-8"?>
<sst xmlns="http://schemas.openxmlformats.org/spreadsheetml/2006/main" count="1001" uniqueCount="242">
  <si>
    <t>CLUB</t>
  </si>
  <si>
    <t>Name</t>
  </si>
  <si>
    <t>Squad</t>
  </si>
  <si>
    <t>Joe Kerslake</t>
  </si>
  <si>
    <t>Dave Maynard</t>
  </si>
  <si>
    <t>Dean Fouracre</t>
  </si>
  <si>
    <t>MASTERS</t>
  </si>
  <si>
    <t>Luke Herbert</t>
  </si>
  <si>
    <t>Beth Preston</t>
  </si>
  <si>
    <t>Zoe Hawkins</t>
  </si>
  <si>
    <t>NATIONAL</t>
  </si>
  <si>
    <t>Hattie Jones</t>
  </si>
  <si>
    <t>Ciara Montague</t>
  </si>
  <si>
    <t>Mark Tanner</t>
  </si>
  <si>
    <t>OLYMPIC</t>
  </si>
  <si>
    <t>Ian  Jude</t>
  </si>
  <si>
    <t>Kath Baker</t>
  </si>
  <si>
    <t>Katie Hall</t>
  </si>
  <si>
    <t>Emily Bathe</t>
  </si>
  <si>
    <t>Kim Fisher</t>
  </si>
  <si>
    <t>Chris Harber</t>
  </si>
  <si>
    <t>Sam Flint</t>
  </si>
  <si>
    <t>Clark Flint</t>
  </si>
  <si>
    <t>Sue Stares</t>
  </si>
  <si>
    <t>Taylor Stares</t>
  </si>
  <si>
    <t>SOUTHERN JNR</t>
  </si>
  <si>
    <t>Andrea Alleyne</t>
  </si>
  <si>
    <t>Dan Rose</t>
  </si>
  <si>
    <t>Nick Bez</t>
  </si>
  <si>
    <t>Laura Thomas</t>
  </si>
  <si>
    <t>Charlotte Gardo</t>
  </si>
  <si>
    <t>Emily Fouracre</t>
  </si>
  <si>
    <t>Gary Southern</t>
  </si>
  <si>
    <t>Nick Southern</t>
  </si>
  <si>
    <t>Helen Hanks</t>
  </si>
  <si>
    <t>Andi Manley</t>
  </si>
  <si>
    <t>Andrea Southern</t>
  </si>
  <si>
    <t>Cathal Westman</t>
  </si>
  <si>
    <t>Chris Lock</t>
  </si>
  <si>
    <t>Glenys Lock</t>
  </si>
  <si>
    <t>Debbie Southern</t>
  </si>
  <si>
    <t>Norman Farr</t>
  </si>
  <si>
    <t>Tess Farr</t>
  </si>
  <si>
    <t>Ben Clark</t>
  </si>
  <si>
    <t>David Moorhouse</t>
  </si>
  <si>
    <t>Rachel Moorhouse</t>
  </si>
  <si>
    <t>Emma Prunty</t>
  </si>
  <si>
    <t>Anthony Gingell</t>
  </si>
  <si>
    <t>Neil Cameron</t>
  </si>
  <si>
    <t>Anthony Clark</t>
  </si>
  <si>
    <t>Andy Alexander</t>
  </si>
  <si>
    <t>Gabby Clark</t>
  </si>
  <si>
    <t>Louise Moorhouse</t>
  </si>
  <si>
    <t>Doug Alexander</t>
  </si>
  <si>
    <t>Teresa Masters</t>
  </si>
  <si>
    <t>Nigel Masters</t>
  </si>
  <si>
    <t>James Clark</t>
  </si>
  <si>
    <t>Josie Prunty</t>
  </si>
  <si>
    <t>Andrew Holborrow</t>
  </si>
  <si>
    <t>Megan Jones</t>
  </si>
  <si>
    <t>1st</t>
  </si>
  <si>
    <t>2nd</t>
  </si>
  <si>
    <t>3rd</t>
  </si>
  <si>
    <t>JNR NATIONAL</t>
  </si>
  <si>
    <t>MAX</t>
  </si>
  <si>
    <t>Average</t>
  </si>
  <si>
    <t>No of Bowlers</t>
  </si>
  <si>
    <t>Mandy Smith</t>
  </si>
  <si>
    <t>Girls &lt; 16</t>
  </si>
  <si>
    <t>Boys &lt; 16</t>
  </si>
  <si>
    <t>Girls &gt; 16</t>
  </si>
  <si>
    <t>Boys &gt; 16</t>
  </si>
  <si>
    <t>Jon Fouracre</t>
  </si>
  <si>
    <t>LAND LOVERS</t>
  </si>
  <si>
    <t>Paula Prunty</t>
  </si>
  <si>
    <t>Lauren Hawkins</t>
  </si>
  <si>
    <t>DEVELOPMENT</t>
  </si>
  <si>
    <t>Kat Rees</t>
  </si>
  <si>
    <t>Chris Kerslake</t>
  </si>
  <si>
    <t>Wendy Kerslake</t>
  </si>
  <si>
    <t>Individual Trophies</t>
  </si>
  <si>
    <t>Leanne Manley</t>
  </si>
  <si>
    <t>Andrienne Southern</t>
  </si>
  <si>
    <t>Liam Jefferies</t>
  </si>
  <si>
    <t>Kieran Jefferies</t>
  </si>
  <si>
    <t>Ady Jefferies</t>
  </si>
  <si>
    <t>Liz Matthews</t>
  </si>
  <si>
    <t>Shaun Matthews</t>
  </si>
  <si>
    <t>Lauren Matthews</t>
  </si>
  <si>
    <t>Rebecca Matthews</t>
  </si>
  <si>
    <t>Victoria Jennings</t>
  </si>
  <si>
    <t>Ruth Jennings</t>
  </si>
  <si>
    <t>Liam Herbert</t>
  </si>
  <si>
    <t>Adam Coleman</t>
  </si>
  <si>
    <t>Dean Coleman</t>
  </si>
  <si>
    <t>Emma Coleman</t>
  </si>
  <si>
    <t>PRE-DEVELOPMENT</t>
  </si>
  <si>
    <t>SWIM CHANNEL</t>
  </si>
  <si>
    <t>Denise Jefferies</t>
  </si>
  <si>
    <t>JNR OLYMPIC</t>
  </si>
  <si>
    <t>Hayley Lewis</t>
  </si>
  <si>
    <t>Martin Hayward</t>
  </si>
  <si>
    <t>Sandra Kelley</t>
  </si>
  <si>
    <t>Matthew Sambrook</t>
  </si>
  <si>
    <t>Tessa Farr</t>
  </si>
  <si>
    <t>Pat Stratford</t>
  </si>
  <si>
    <t>Tony Stratford</t>
  </si>
  <si>
    <t>Phil Coleman</t>
  </si>
  <si>
    <t>Sarah Lock</t>
  </si>
  <si>
    <t>Jules</t>
  </si>
  <si>
    <t>Officials</t>
  </si>
  <si>
    <t>Helen Fouracre</t>
  </si>
  <si>
    <t>Victoria Tainty</t>
  </si>
  <si>
    <t>Tom Rendell</t>
  </si>
  <si>
    <t>Mark Rendell</t>
  </si>
  <si>
    <t>Lucy Wright</t>
  </si>
  <si>
    <t>Chris Wright</t>
  </si>
  <si>
    <t>Chris Jones</t>
  </si>
  <si>
    <t>Sabrina Franklin</t>
  </si>
  <si>
    <t>Jan Petr</t>
  </si>
  <si>
    <t>Laura Sutherland</t>
  </si>
  <si>
    <t>Richard Moorhouse</t>
  </si>
  <si>
    <t>Rebecca Pour</t>
  </si>
  <si>
    <t>OFFICIALS</t>
  </si>
  <si>
    <t>Girls &gt; 18</t>
  </si>
  <si>
    <t>Boys &gt; 18</t>
  </si>
  <si>
    <t>Phil Bathe</t>
  </si>
  <si>
    <t>Girls &lt; 18</t>
  </si>
  <si>
    <t>Boys &lt; 18</t>
  </si>
  <si>
    <t>John Drake</t>
  </si>
  <si>
    <t>Ben Matthews</t>
  </si>
  <si>
    <t>Ellie Bilko</t>
  </si>
  <si>
    <t>Gabby Pour</t>
  </si>
  <si>
    <t>Kevin Crocker</t>
  </si>
  <si>
    <t>Steve herbert</t>
  </si>
  <si>
    <t>Richard Fouracre</t>
  </si>
  <si>
    <t>Alex Chantler</t>
  </si>
  <si>
    <t>James Chantler</t>
  </si>
  <si>
    <t>Adrienne Southern</t>
  </si>
  <si>
    <t>Jacky Gardo</t>
  </si>
  <si>
    <t>Manny Gardo</t>
  </si>
  <si>
    <t>Louise Gardo</t>
  </si>
  <si>
    <t>Denise Gardo</t>
  </si>
  <si>
    <t>Karen Coleman</t>
  </si>
  <si>
    <t>Jnr Squad</t>
  </si>
  <si>
    <t>Snr Squad</t>
  </si>
  <si>
    <t>Katy Coleman</t>
  </si>
  <si>
    <t>Mr Coleman</t>
  </si>
  <si>
    <t>Teddy Pillsworth</t>
  </si>
  <si>
    <t>Sue Rendell</t>
  </si>
  <si>
    <t>Liam Tubb</t>
  </si>
  <si>
    <t>Jnr Olympic</t>
  </si>
  <si>
    <t>Samuel Woolford</t>
  </si>
  <si>
    <t>High Performance</t>
  </si>
  <si>
    <t>Ruth Saunders</t>
  </si>
  <si>
    <t>Rebecca Saunders</t>
  </si>
  <si>
    <t>Mark Pearcey</t>
  </si>
  <si>
    <t>Matt Sambrook</t>
  </si>
  <si>
    <t>Lee Snyder</t>
  </si>
  <si>
    <t>Jacky Snyder</t>
  </si>
  <si>
    <t>Bethany Snyder</t>
  </si>
  <si>
    <t>Hollie Snyder</t>
  </si>
  <si>
    <t>Sandra</t>
  </si>
  <si>
    <t>Matt Crouch</t>
  </si>
  <si>
    <t>Mel Crouch</t>
  </si>
  <si>
    <t>Bethany Crouch</t>
  </si>
  <si>
    <t>SNR SQUAD</t>
  </si>
  <si>
    <t>JNR SQUAD</t>
  </si>
  <si>
    <t>HIGH PERFORMANCE</t>
  </si>
  <si>
    <t>William Pilsworth</t>
  </si>
  <si>
    <t>Pre-Development</t>
  </si>
  <si>
    <t>Land Lovers</t>
  </si>
  <si>
    <t>Swim Channel</t>
  </si>
  <si>
    <t>Masters</t>
  </si>
  <si>
    <t>Olympic</t>
  </si>
  <si>
    <t>Development</t>
  </si>
  <si>
    <t>Darcy James</t>
  </si>
  <si>
    <t>Stephen Westman</t>
  </si>
  <si>
    <t>Charlie</t>
  </si>
  <si>
    <t>Brooker</t>
  </si>
  <si>
    <t>Steve Cryer</t>
  </si>
  <si>
    <t>Donna Cryer</t>
  </si>
  <si>
    <t>Anne Brooker</t>
  </si>
  <si>
    <t>Harry Brooker</t>
  </si>
  <si>
    <t>Charlotte Brooker</t>
  </si>
  <si>
    <t>Sophie Brooker</t>
  </si>
  <si>
    <t>Mike Fage</t>
  </si>
  <si>
    <t>Miles Jolliffe</t>
  </si>
  <si>
    <t>Andy Harris</t>
  </si>
  <si>
    <t>Jo Harris</t>
  </si>
  <si>
    <t>Danielle Harris</t>
  </si>
  <si>
    <t>Craig Harris</t>
  </si>
  <si>
    <t>Lauren Jolliffe</t>
  </si>
  <si>
    <t>Sam Woolford</t>
  </si>
  <si>
    <t>Lewis Ford</t>
  </si>
  <si>
    <t>Steve Herbert</t>
  </si>
  <si>
    <t>Josh Preston</t>
  </si>
  <si>
    <t>Craig Lofts</t>
  </si>
  <si>
    <t>Ade Jefferies</t>
  </si>
  <si>
    <t>Julian Forbes</t>
  </si>
  <si>
    <t>Delma Lofts</t>
  </si>
  <si>
    <t>Kathryn Manley</t>
  </si>
  <si>
    <t>Jeremy Preston</t>
  </si>
  <si>
    <t>Debbie Preston</t>
  </si>
  <si>
    <t>Claire Hayes</t>
  </si>
  <si>
    <t>Sarah Forbes</t>
  </si>
  <si>
    <t>Cerys Preston</t>
  </si>
  <si>
    <t>Mark Lofts</t>
  </si>
  <si>
    <t>Sam Lofts</t>
  </si>
  <si>
    <t>Nikita</t>
  </si>
  <si>
    <t>National</t>
  </si>
  <si>
    <t>Olympic / HP</t>
  </si>
  <si>
    <t>Holli Parson</t>
  </si>
  <si>
    <t>Jo Farley</t>
  </si>
  <si>
    <t>OLYMPIC / HP</t>
  </si>
  <si>
    <t>Tess Hills</t>
  </si>
  <si>
    <t>Tom Newbury</t>
  </si>
  <si>
    <t>Jade Cholod</t>
  </si>
  <si>
    <t>Emily Morgan</t>
  </si>
  <si>
    <t>Will Ford</t>
  </si>
  <si>
    <t>Georgia Miller</t>
  </si>
  <si>
    <t>Imogen Nelson</t>
  </si>
  <si>
    <t>Laura Brown</t>
  </si>
  <si>
    <t>PreDev / Dev 4</t>
  </si>
  <si>
    <t>Bob Hills</t>
  </si>
  <si>
    <t>Mark Nelson</t>
  </si>
  <si>
    <t>Michelle Nelson</t>
  </si>
  <si>
    <t>Jose Adam</t>
  </si>
  <si>
    <t>Sandra Kelly</t>
  </si>
  <si>
    <t>Wayne Wright</t>
  </si>
  <si>
    <t>Bridget Butler</t>
  </si>
  <si>
    <t>Martin Butler</t>
  </si>
  <si>
    <t>Cherry Jones</t>
  </si>
  <si>
    <t>Colin Brooker</t>
  </si>
  <si>
    <t>Tracey Brown</t>
  </si>
  <si>
    <t>Jane Hart</t>
  </si>
  <si>
    <t>Bradley Nelson</t>
  </si>
  <si>
    <t>Daniel Farley</t>
  </si>
  <si>
    <t>Rachel Brown</t>
  </si>
  <si>
    <t>Phil Jones</t>
  </si>
  <si>
    <t>Dani Harris</t>
  </si>
  <si>
    <t>Linda Cholod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</si>
</sst>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20"/>
      <name val="Tahoma"/>
      <family val="2"/>
    </font>
    <font>
      <strike/>
      <sz val="10"/>
      <color indexed="10"/>
      <name val="Arial"/>
      <family val="0"/>
    </font>
    <font>
      <sz val="10"/>
      <color indexed="6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9" borderId="4" xfId="0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1" xfId="0" applyFont="1" applyBorder="1" applyAlignment="1">
      <alignment/>
    </xf>
    <xf numFmtId="0" fontId="12" fillId="6" borderId="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2" fillId="14" borderId="8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13" fillId="15" borderId="1" xfId="0" applyFont="1" applyFill="1" applyBorder="1" applyAlignment="1">
      <alignment/>
    </xf>
    <xf numFmtId="0" fontId="13" fillId="15" borderId="1" xfId="0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2" fontId="5" fillId="12" borderId="16" xfId="0" applyNumberFormat="1" applyFont="1" applyFill="1" applyBorder="1" applyAlignment="1">
      <alignment horizontal="center" vertical="center"/>
    </xf>
    <xf numFmtId="2" fontId="5" fillId="12" borderId="17" xfId="0" applyNumberFormat="1" applyFont="1" applyFill="1" applyBorder="1" applyAlignment="1">
      <alignment horizontal="center" vertical="center"/>
    </xf>
    <xf numFmtId="2" fontId="5" fillId="12" borderId="18" xfId="0" applyNumberFormat="1" applyFont="1" applyFill="1" applyBorder="1" applyAlignment="1">
      <alignment horizontal="center" vertical="center"/>
    </xf>
    <xf numFmtId="2" fontId="5" fillId="12" borderId="19" xfId="0" applyNumberFormat="1" applyFont="1" applyFill="1" applyBorder="1" applyAlignment="1">
      <alignment horizontal="center" vertical="center"/>
    </xf>
    <xf numFmtId="2" fontId="5" fillId="12" borderId="20" xfId="0" applyNumberFormat="1" applyFont="1" applyFill="1" applyBorder="1" applyAlignment="1">
      <alignment horizontal="center" vertical="center"/>
    </xf>
    <xf numFmtId="2" fontId="5" fillId="12" borderId="7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zoomScale="62" zoomScaleNormal="62" workbookViewId="0" topLeftCell="A1">
      <selection activeCell="I75" sqref="I75"/>
    </sheetView>
  </sheetViews>
  <sheetFormatPr defaultColWidth="9.140625" defaultRowHeight="12.75"/>
  <cols>
    <col min="1" max="1" width="1.7109375" style="0" customWidth="1"/>
    <col min="2" max="2" width="16.8515625" style="0" customWidth="1"/>
    <col min="3" max="3" width="14.7109375" style="0" customWidth="1"/>
    <col min="4" max="6" width="4.7109375" style="5" customWidth="1"/>
    <col min="7" max="7" width="7.28125" style="0" customWidth="1"/>
    <col min="8" max="8" width="1.8515625" style="0" customWidth="1"/>
    <col min="9" max="9" width="15.7109375" style="0" customWidth="1"/>
    <col min="10" max="10" width="15.57421875" style="0" customWidth="1"/>
    <col min="11" max="13" width="4.7109375" style="5" customWidth="1"/>
    <col min="14" max="14" width="5.7109375" style="0" customWidth="1"/>
    <col min="15" max="15" width="1.7109375" style="0" customWidth="1"/>
    <col min="16" max="16" width="15.7109375" style="0" customWidth="1"/>
    <col min="17" max="17" width="14.7109375" style="0" customWidth="1"/>
    <col min="18" max="20" width="4.7109375" style="5" customWidth="1"/>
    <col min="21" max="21" width="7.28125" style="0" customWidth="1"/>
    <col min="22" max="22" width="1.8515625" style="0" customWidth="1"/>
  </cols>
  <sheetData>
    <row r="1" spans="1:26" ht="12.75">
      <c r="A1" s="2"/>
      <c r="B1" s="2"/>
      <c r="C1" s="2"/>
      <c r="D1" s="7"/>
      <c r="E1" s="7"/>
      <c r="F1" s="7"/>
      <c r="G1" s="2"/>
      <c r="H1" s="2"/>
      <c r="I1" s="2"/>
      <c r="J1" s="2"/>
      <c r="K1" s="7"/>
      <c r="L1" s="7"/>
      <c r="M1" s="7"/>
      <c r="N1" s="2"/>
      <c r="O1" s="2"/>
      <c r="P1" s="2"/>
      <c r="Q1" s="2"/>
      <c r="R1" s="7"/>
      <c r="S1" s="7"/>
      <c r="T1" s="7"/>
      <c r="U1" s="2"/>
      <c r="V1" s="2"/>
      <c r="W1" s="23"/>
      <c r="X1" s="23"/>
      <c r="Y1" s="23"/>
      <c r="Z1" s="23"/>
    </row>
    <row r="2" spans="1:26" ht="12.75">
      <c r="A2" s="2"/>
      <c r="B2" s="3" t="s">
        <v>1</v>
      </c>
      <c r="C2" s="3" t="s">
        <v>2</v>
      </c>
      <c r="D2" s="8" t="s">
        <v>60</v>
      </c>
      <c r="E2" s="8" t="s">
        <v>61</v>
      </c>
      <c r="F2" s="8" t="s">
        <v>62</v>
      </c>
      <c r="G2" s="38" t="s">
        <v>64</v>
      </c>
      <c r="H2" s="2"/>
      <c r="I2" s="3" t="s">
        <v>1</v>
      </c>
      <c r="J2" s="3" t="s">
        <v>2</v>
      </c>
      <c r="K2" s="8" t="s">
        <v>60</v>
      </c>
      <c r="L2" s="8" t="s">
        <v>61</v>
      </c>
      <c r="M2" s="8" t="s">
        <v>62</v>
      </c>
      <c r="N2" s="38" t="s">
        <v>64</v>
      </c>
      <c r="O2" s="2"/>
      <c r="P2" s="3" t="s">
        <v>1</v>
      </c>
      <c r="Q2" s="3" t="s">
        <v>2</v>
      </c>
      <c r="R2" s="8" t="s">
        <v>60</v>
      </c>
      <c r="S2" s="8" t="s">
        <v>61</v>
      </c>
      <c r="T2" s="8" t="s">
        <v>62</v>
      </c>
      <c r="U2" s="38" t="s">
        <v>64</v>
      </c>
      <c r="V2" s="2"/>
      <c r="W2" s="23"/>
      <c r="X2" s="23"/>
      <c r="Y2" s="23"/>
      <c r="Z2" s="23"/>
    </row>
    <row r="3" spans="1:26" ht="12.75">
      <c r="A3" s="2"/>
      <c r="B3" s="25" t="s">
        <v>3</v>
      </c>
      <c r="C3" s="35" t="s">
        <v>76</v>
      </c>
      <c r="D3" s="4">
        <v>99</v>
      </c>
      <c r="E3" s="4">
        <v>58</v>
      </c>
      <c r="F3" s="4">
        <v>60</v>
      </c>
      <c r="G3" s="26">
        <f>MAX(D3:F3)</f>
        <v>99</v>
      </c>
      <c r="H3" s="2"/>
      <c r="I3" s="28" t="s">
        <v>4</v>
      </c>
      <c r="J3" s="28" t="s">
        <v>0</v>
      </c>
      <c r="K3" s="4">
        <v>71</v>
      </c>
      <c r="L3" s="4">
        <v>79</v>
      </c>
      <c r="M3" s="4">
        <v>79</v>
      </c>
      <c r="N3" s="29">
        <f>MAX(K3:M3)</f>
        <v>79</v>
      </c>
      <c r="O3" s="2"/>
      <c r="P3" s="28" t="s">
        <v>5</v>
      </c>
      <c r="Q3" s="28" t="s">
        <v>6</v>
      </c>
      <c r="R3" s="4">
        <v>103</v>
      </c>
      <c r="S3" s="4">
        <v>120</v>
      </c>
      <c r="T3" s="4">
        <v>93</v>
      </c>
      <c r="U3" s="29">
        <f>MAX(R3:T3)</f>
        <v>120</v>
      </c>
      <c r="V3" s="2"/>
      <c r="W3" s="23"/>
      <c r="X3" s="23"/>
      <c r="Y3" s="23"/>
      <c r="Z3" s="23"/>
    </row>
    <row r="4" spans="1:26" ht="12.75">
      <c r="A4" s="2"/>
      <c r="B4" s="24" t="s">
        <v>30</v>
      </c>
      <c r="C4" s="36" t="s">
        <v>76</v>
      </c>
      <c r="D4" s="4">
        <v>79</v>
      </c>
      <c r="E4" s="4">
        <v>64</v>
      </c>
      <c r="F4" s="4">
        <v>76</v>
      </c>
      <c r="G4" s="27">
        <f aca="true" t="shared" si="0" ref="G4:G12">MAX(D4:F4)</f>
        <v>79</v>
      </c>
      <c r="H4" s="2"/>
      <c r="I4" s="28" t="s">
        <v>7</v>
      </c>
      <c r="J4" s="28" t="s">
        <v>0</v>
      </c>
      <c r="K4" s="4">
        <v>90</v>
      </c>
      <c r="L4" s="4">
        <v>83</v>
      </c>
      <c r="M4" s="4">
        <v>63</v>
      </c>
      <c r="N4" s="29">
        <f>MAX(K4:M4)</f>
        <v>90</v>
      </c>
      <c r="O4" s="2"/>
      <c r="P4" s="28" t="s">
        <v>22</v>
      </c>
      <c r="Q4" s="28" t="s">
        <v>6</v>
      </c>
      <c r="R4" s="4">
        <v>100</v>
      </c>
      <c r="S4" s="4">
        <v>117</v>
      </c>
      <c r="T4" s="4">
        <v>0</v>
      </c>
      <c r="U4" s="29">
        <f aca="true" t="shared" si="1" ref="U4:U13">MAX(R4:T4)</f>
        <v>117</v>
      </c>
      <c r="V4" s="2"/>
      <c r="W4" s="23"/>
      <c r="X4" s="23"/>
      <c r="Y4" s="23"/>
      <c r="Z4" s="23"/>
    </row>
    <row r="5" spans="1:26" ht="12.75">
      <c r="A5" s="2"/>
      <c r="B5" s="24" t="s">
        <v>31</v>
      </c>
      <c r="C5" s="36" t="s">
        <v>76</v>
      </c>
      <c r="D5" s="4">
        <v>86</v>
      </c>
      <c r="E5" s="4">
        <v>99</v>
      </c>
      <c r="F5" s="4">
        <v>122</v>
      </c>
      <c r="G5" s="27">
        <f t="shared" si="0"/>
        <v>122</v>
      </c>
      <c r="H5" s="2"/>
      <c r="I5" s="28" t="s">
        <v>47</v>
      </c>
      <c r="J5" s="28" t="s">
        <v>0</v>
      </c>
      <c r="K5" s="4">
        <v>110</v>
      </c>
      <c r="L5" s="4">
        <v>62</v>
      </c>
      <c r="M5" s="4">
        <v>134</v>
      </c>
      <c r="N5" s="29">
        <f>MAX(K5:M5)</f>
        <v>134</v>
      </c>
      <c r="O5" s="2"/>
      <c r="P5" s="31" t="s">
        <v>23</v>
      </c>
      <c r="Q5" s="31" t="s">
        <v>6</v>
      </c>
      <c r="R5" s="4">
        <v>63</v>
      </c>
      <c r="S5" s="4">
        <v>87</v>
      </c>
      <c r="T5" s="4">
        <v>83</v>
      </c>
      <c r="U5" s="32">
        <f t="shared" si="1"/>
        <v>87</v>
      </c>
      <c r="V5" s="2"/>
      <c r="W5" s="23"/>
      <c r="X5" s="23"/>
      <c r="Y5" s="23"/>
      <c r="Z5" s="23"/>
    </row>
    <row r="6" spans="1:26" ht="12.75">
      <c r="A6" s="2"/>
      <c r="B6" s="25" t="s">
        <v>43</v>
      </c>
      <c r="C6" s="35" t="s">
        <v>76</v>
      </c>
      <c r="D6" s="4">
        <v>89</v>
      </c>
      <c r="E6" s="4">
        <v>104</v>
      </c>
      <c r="F6" s="4">
        <v>98</v>
      </c>
      <c r="G6" s="26">
        <f t="shared" si="0"/>
        <v>104</v>
      </c>
      <c r="H6" s="2"/>
      <c r="I6" s="28" t="s">
        <v>48</v>
      </c>
      <c r="J6" s="28" t="s">
        <v>0</v>
      </c>
      <c r="K6" s="4">
        <v>93</v>
      </c>
      <c r="L6" s="4">
        <v>94</v>
      </c>
      <c r="M6" s="4">
        <v>105</v>
      </c>
      <c r="N6" s="29">
        <f>MAX(K6:M6)</f>
        <v>105</v>
      </c>
      <c r="O6" s="2"/>
      <c r="P6" s="28" t="s">
        <v>32</v>
      </c>
      <c r="Q6" s="28" t="s">
        <v>6</v>
      </c>
      <c r="R6" s="4">
        <v>95</v>
      </c>
      <c r="S6" s="4">
        <v>124</v>
      </c>
      <c r="T6" s="4">
        <v>113</v>
      </c>
      <c r="U6" s="29">
        <f t="shared" si="1"/>
        <v>124</v>
      </c>
      <c r="V6" s="2"/>
      <c r="W6" s="23"/>
      <c r="X6" s="23"/>
      <c r="Y6" s="23"/>
      <c r="Z6" s="23"/>
    </row>
    <row r="7" spans="1:26" ht="12.75">
      <c r="A7" s="2"/>
      <c r="B7" s="25" t="s">
        <v>44</v>
      </c>
      <c r="C7" s="35" t="s">
        <v>76</v>
      </c>
      <c r="D7" s="4">
        <v>95</v>
      </c>
      <c r="E7" s="4">
        <v>75</v>
      </c>
      <c r="F7" s="4">
        <v>53</v>
      </c>
      <c r="G7" s="26">
        <f t="shared" si="0"/>
        <v>95</v>
      </c>
      <c r="H7" s="2"/>
      <c r="I7" s="6"/>
      <c r="J7" s="6"/>
      <c r="K7" s="4"/>
      <c r="L7" s="4"/>
      <c r="M7" s="4"/>
      <c r="N7" s="9"/>
      <c r="O7" s="2"/>
      <c r="P7" s="31" t="s">
        <v>34</v>
      </c>
      <c r="Q7" s="31" t="s">
        <v>6</v>
      </c>
      <c r="R7" s="4">
        <v>138</v>
      </c>
      <c r="S7" s="4">
        <v>111</v>
      </c>
      <c r="T7" s="4">
        <v>110</v>
      </c>
      <c r="U7" s="32">
        <f t="shared" si="1"/>
        <v>138</v>
      </c>
      <c r="V7" s="2"/>
      <c r="W7" s="23"/>
      <c r="X7" s="23"/>
      <c r="Y7" s="23"/>
      <c r="Z7" s="23"/>
    </row>
    <row r="8" spans="1:26" ht="12.75">
      <c r="A8" s="2"/>
      <c r="B8" s="24" t="s">
        <v>45</v>
      </c>
      <c r="C8" s="36" t="s">
        <v>76</v>
      </c>
      <c r="D8" s="4">
        <v>103</v>
      </c>
      <c r="E8" s="4">
        <v>92</v>
      </c>
      <c r="F8" s="4">
        <v>100</v>
      </c>
      <c r="G8" s="27">
        <f t="shared" si="0"/>
        <v>103</v>
      </c>
      <c r="H8" s="2"/>
      <c r="I8" s="1"/>
      <c r="J8" s="1"/>
      <c r="K8" s="4"/>
      <c r="L8" s="4"/>
      <c r="M8" s="4"/>
      <c r="N8" s="4"/>
      <c r="O8" s="2"/>
      <c r="P8" s="31" t="s">
        <v>67</v>
      </c>
      <c r="Q8" s="31" t="s">
        <v>6</v>
      </c>
      <c r="R8" s="4">
        <v>116</v>
      </c>
      <c r="S8" s="4">
        <v>83</v>
      </c>
      <c r="T8" s="4">
        <v>130</v>
      </c>
      <c r="U8" s="32">
        <f t="shared" si="1"/>
        <v>130</v>
      </c>
      <c r="V8" s="2"/>
      <c r="W8" s="23"/>
      <c r="X8" s="23"/>
      <c r="Y8" s="23"/>
      <c r="Z8" s="23"/>
    </row>
    <row r="9" spans="1:26" ht="12.75">
      <c r="A9" s="2"/>
      <c r="B9" s="24" t="s">
        <v>46</v>
      </c>
      <c r="C9" s="36" t="s">
        <v>76</v>
      </c>
      <c r="D9" s="4">
        <v>68</v>
      </c>
      <c r="E9" s="4">
        <v>67</v>
      </c>
      <c r="F9" s="4">
        <v>84</v>
      </c>
      <c r="G9" s="27">
        <f t="shared" si="0"/>
        <v>84</v>
      </c>
      <c r="H9" s="2"/>
      <c r="I9" s="1"/>
      <c r="J9" s="1"/>
      <c r="K9" s="4"/>
      <c r="L9" s="4"/>
      <c r="M9" s="4"/>
      <c r="N9" s="4"/>
      <c r="O9" s="2"/>
      <c r="P9" s="28" t="s">
        <v>35</v>
      </c>
      <c r="Q9" s="28" t="s">
        <v>6</v>
      </c>
      <c r="R9" s="4">
        <v>113</v>
      </c>
      <c r="S9" s="4">
        <v>85</v>
      </c>
      <c r="T9" s="4">
        <v>93</v>
      </c>
      <c r="U9" s="29">
        <f t="shared" si="1"/>
        <v>113</v>
      </c>
      <c r="V9" s="2"/>
      <c r="W9" s="23"/>
      <c r="X9" s="23"/>
      <c r="Y9" s="23"/>
      <c r="Z9" s="23"/>
    </row>
    <row r="10" spans="1:26" ht="12.75">
      <c r="A10" s="2"/>
      <c r="B10" s="24" t="s">
        <v>8</v>
      </c>
      <c r="C10" s="36" t="s">
        <v>76</v>
      </c>
      <c r="D10" s="4">
        <v>96</v>
      </c>
      <c r="E10" s="4">
        <v>85</v>
      </c>
      <c r="F10" s="4">
        <v>86</v>
      </c>
      <c r="G10" s="27">
        <f t="shared" si="0"/>
        <v>96</v>
      </c>
      <c r="H10" s="2"/>
      <c r="I10" s="1"/>
      <c r="J10" s="1"/>
      <c r="K10" s="4"/>
      <c r="L10" s="4"/>
      <c r="M10" s="4"/>
      <c r="N10" s="4"/>
      <c r="O10" s="2"/>
      <c r="P10" s="28" t="s">
        <v>38</v>
      </c>
      <c r="Q10" s="28" t="s">
        <v>6</v>
      </c>
      <c r="R10" s="4">
        <v>0</v>
      </c>
      <c r="S10" s="4">
        <v>100</v>
      </c>
      <c r="T10" s="4">
        <v>106</v>
      </c>
      <c r="U10" s="29">
        <f t="shared" si="1"/>
        <v>106</v>
      </c>
      <c r="V10" s="2"/>
      <c r="W10" s="23"/>
      <c r="X10" s="23"/>
      <c r="Y10" s="23"/>
      <c r="Z10" s="23"/>
    </row>
    <row r="11" spans="1:26" ht="12.75">
      <c r="A11" s="2"/>
      <c r="B11" s="24" t="s">
        <v>59</v>
      </c>
      <c r="C11" s="36" t="s">
        <v>76</v>
      </c>
      <c r="D11" s="4">
        <v>81</v>
      </c>
      <c r="E11" s="4">
        <v>74</v>
      </c>
      <c r="F11" s="4">
        <v>102</v>
      </c>
      <c r="G11" s="27">
        <f t="shared" si="0"/>
        <v>102</v>
      </c>
      <c r="H11" s="2"/>
      <c r="I11" s="1"/>
      <c r="J11" s="1"/>
      <c r="K11" s="4"/>
      <c r="L11" s="4"/>
      <c r="M11" s="4"/>
      <c r="N11" s="4"/>
      <c r="O11" s="2"/>
      <c r="P11" s="30" t="s">
        <v>49</v>
      </c>
      <c r="Q11" s="28" t="s">
        <v>6</v>
      </c>
      <c r="R11" s="4">
        <v>107</v>
      </c>
      <c r="S11" s="4">
        <v>110</v>
      </c>
      <c r="T11" s="4">
        <v>131</v>
      </c>
      <c r="U11" s="29">
        <f t="shared" si="1"/>
        <v>131</v>
      </c>
      <c r="V11" s="2"/>
      <c r="W11" s="23"/>
      <c r="X11" s="23"/>
      <c r="Y11" s="23"/>
      <c r="Z11" s="23"/>
    </row>
    <row r="12" spans="1:26" ht="12.75">
      <c r="A12" s="2"/>
      <c r="B12" s="24" t="s">
        <v>75</v>
      </c>
      <c r="C12" s="36" t="s">
        <v>76</v>
      </c>
      <c r="D12" s="4">
        <v>71</v>
      </c>
      <c r="E12" s="4">
        <v>92</v>
      </c>
      <c r="F12" s="4">
        <v>72</v>
      </c>
      <c r="G12" s="27">
        <f t="shared" si="0"/>
        <v>92</v>
      </c>
      <c r="H12" s="2"/>
      <c r="I12" s="1"/>
      <c r="J12" s="1"/>
      <c r="K12" s="4"/>
      <c r="L12" s="4"/>
      <c r="M12" s="4"/>
      <c r="N12" s="4"/>
      <c r="O12" s="2"/>
      <c r="P12" s="31" t="s">
        <v>42</v>
      </c>
      <c r="Q12" s="31" t="s">
        <v>6</v>
      </c>
      <c r="R12" s="4">
        <v>0</v>
      </c>
      <c r="S12" s="4">
        <v>100</v>
      </c>
      <c r="T12" s="4">
        <v>93</v>
      </c>
      <c r="U12" s="32">
        <f t="shared" si="1"/>
        <v>100</v>
      </c>
      <c r="V12" s="2"/>
      <c r="W12" s="23"/>
      <c r="X12" s="23"/>
      <c r="Y12" s="23"/>
      <c r="Z12" s="23"/>
    </row>
    <row r="13" spans="1:26" ht="12.75">
      <c r="A13" s="2"/>
      <c r="B13" s="1"/>
      <c r="C13" s="37"/>
      <c r="D13" s="4"/>
      <c r="E13" s="4"/>
      <c r="F13" s="4"/>
      <c r="G13" s="1"/>
      <c r="H13" s="2"/>
      <c r="I13" s="1"/>
      <c r="J13" s="1"/>
      <c r="K13" s="4"/>
      <c r="L13" s="4"/>
      <c r="M13" s="4"/>
      <c r="N13" s="4"/>
      <c r="O13" s="2"/>
      <c r="P13" s="28" t="s">
        <v>50</v>
      </c>
      <c r="Q13" s="28" t="s">
        <v>6</v>
      </c>
      <c r="R13" s="4">
        <v>103</v>
      </c>
      <c r="S13" s="4">
        <v>167</v>
      </c>
      <c r="T13" s="4">
        <v>133</v>
      </c>
      <c r="U13" s="29">
        <f t="shared" si="1"/>
        <v>167</v>
      </c>
      <c r="V13" s="2"/>
      <c r="W13" s="23"/>
      <c r="X13" s="23"/>
      <c r="Y13" s="23"/>
      <c r="Z13" s="23"/>
    </row>
    <row r="14" spans="1:26" ht="12.75">
      <c r="A14" s="2"/>
      <c r="B14" s="1"/>
      <c r="C14" s="1"/>
      <c r="D14" s="4"/>
      <c r="E14" s="4"/>
      <c r="F14" s="4"/>
      <c r="G14" s="1"/>
      <c r="H14" s="2"/>
      <c r="I14" s="1"/>
      <c r="J14" s="1"/>
      <c r="K14" s="4"/>
      <c r="L14" s="4"/>
      <c r="M14" s="4"/>
      <c r="N14" s="4"/>
      <c r="O14" s="2"/>
      <c r="P14" s="31" t="s">
        <v>81</v>
      </c>
      <c r="Q14" s="31" t="s">
        <v>6</v>
      </c>
      <c r="R14" s="9">
        <v>103</v>
      </c>
      <c r="S14" s="9">
        <v>96</v>
      </c>
      <c r="T14" s="9">
        <v>88</v>
      </c>
      <c r="U14" s="32">
        <f>MAX(R14:T14)</f>
        <v>103</v>
      </c>
      <c r="V14" s="2"/>
      <c r="W14" s="23"/>
      <c r="X14" s="23"/>
      <c r="Y14" s="23"/>
      <c r="Z14" s="23"/>
    </row>
    <row r="15" spans="1:26" ht="12.75">
      <c r="A15" s="2"/>
      <c r="B15" s="1"/>
      <c r="C15" s="1"/>
      <c r="D15" s="4"/>
      <c r="E15" s="4"/>
      <c r="F15" s="4"/>
      <c r="G15" s="1"/>
      <c r="H15" s="2"/>
      <c r="I15" s="1"/>
      <c r="J15" s="1"/>
      <c r="K15" s="4"/>
      <c r="L15" s="4"/>
      <c r="M15" s="4"/>
      <c r="N15" s="4"/>
      <c r="O15" s="2"/>
      <c r="P15" s="1"/>
      <c r="Q15" s="1"/>
      <c r="R15" s="4"/>
      <c r="S15" s="4"/>
      <c r="T15" s="4"/>
      <c r="U15" s="1"/>
      <c r="V15" s="2"/>
      <c r="W15" s="23"/>
      <c r="X15" s="23"/>
      <c r="Y15" s="23"/>
      <c r="Z15" s="23"/>
    </row>
    <row r="16" spans="1:26" ht="12.75">
      <c r="A16" s="2"/>
      <c r="B16" s="1"/>
      <c r="C16" s="1"/>
      <c r="D16" s="4"/>
      <c r="E16" s="4"/>
      <c r="F16" s="4"/>
      <c r="G16" s="15">
        <f>SUM(G3:G15)</f>
        <v>976</v>
      </c>
      <c r="H16" s="2"/>
      <c r="I16" s="1"/>
      <c r="J16" s="1"/>
      <c r="K16" s="4"/>
      <c r="L16" s="4"/>
      <c r="M16" s="4"/>
      <c r="N16" s="15">
        <f>SUM(N3:N15)</f>
        <v>408</v>
      </c>
      <c r="O16" s="2"/>
      <c r="P16" s="1"/>
      <c r="Q16" s="1"/>
      <c r="R16" s="4"/>
      <c r="S16" s="4"/>
      <c r="T16" s="4"/>
      <c r="U16" s="15">
        <f>SUM(U3:U14)</f>
        <v>1436</v>
      </c>
      <c r="V16" s="2"/>
      <c r="W16" s="23"/>
      <c r="X16" s="23"/>
      <c r="Y16" s="23"/>
      <c r="Z16" s="23"/>
    </row>
    <row r="17" spans="1:26" ht="5.25" customHeight="1">
      <c r="A17" s="2"/>
      <c r="B17" s="2"/>
      <c r="C17" s="2"/>
      <c r="D17" s="7"/>
      <c r="E17" s="7"/>
      <c r="F17" s="7"/>
      <c r="G17" s="2"/>
      <c r="H17" s="2"/>
      <c r="I17" s="2"/>
      <c r="J17" s="2"/>
      <c r="K17" s="7"/>
      <c r="L17" s="7"/>
      <c r="M17" s="7"/>
      <c r="N17" s="2"/>
      <c r="O17" s="2"/>
      <c r="P17" s="2"/>
      <c r="Q17" s="2"/>
      <c r="R17" s="7"/>
      <c r="S17" s="7"/>
      <c r="T17" s="7"/>
      <c r="U17" s="2"/>
      <c r="V17" s="2"/>
      <c r="W17" s="23"/>
      <c r="X17" s="23"/>
      <c r="Y17" s="23"/>
      <c r="Z17" s="23"/>
    </row>
    <row r="18" spans="1:26" ht="12.75">
      <c r="A18" s="2"/>
      <c r="B18" s="3" t="s">
        <v>1</v>
      </c>
      <c r="C18" s="3" t="s">
        <v>2</v>
      </c>
      <c r="D18" s="8" t="s">
        <v>60</v>
      </c>
      <c r="E18" s="8" t="s">
        <v>61</v>
      </c>
      <c r="F18" s="8" t="s">
        <v>62</v>
      </c>
      <c r="G18" s="38" t="s">
        <v>64</v>
      </c>
      <c r="H18" s="2"/>
      <c r="I18" s="3" t="s">
        <v>1</v>
      </c>
      <c r="J18" s="3" t="s">
        <v>2</v>
      </c>
      <c r="K18" s="8" t="s">
        <v>60</v>
      </c>
      <c r="L18" s="8" t="s">
        <v>61</v>
      </c>
      <c r="M18" s="8" t="s">
        <v>62</v>
      </c>
      <c r="N18" s="38" t="s">
        <v>64</v>
      </c>
      <c r="O18" s="2"/>
      <c r="P18" s="3" t="s">
        <v>1</v>
      </c>
      <c r="Q18" s="3" t="s">
        <v>2</v>
      </c>
      <c r="R18" s="8" t="s">
        <v>60</v>
      </c>
      <c r="S18" s="8" t="s">
        <v>61</v>
      </c>
      <c r="T18" s="8" t="s">
        <v>62</v>
      </c>
      <c r="U18" s="38" t="s">
        <v>64</v>
      </c>
      <c r="V18" s="2"/>
      <c r="W18" s="23"/>
      <c r="X18" s="23"/>
      <c r="Y18" s="23"/>
      <c r="Z18" s="23"/>
    </row>
    <row r="19" spans="1:26" ht="12.75">
      <c r="A19" s="2"/>
      <c r="B19" s="28" t="s">
        <v>13</v>
      </c>
      <c r="C19" s="28" t="s">
        <v>14</v>
      </c>
      <c r="D19" s="4">
        <v>93</v>
      </c>
      <c r="E19" s="4">
        <v>67</v>
      </c>
      <c r="F19" s="4">
        <v>0</v>
      </c>
      <c r="G19" s="29">
        <f aca="true" t="shared" si="2" ref="G19:G33">MAX(D19:F19)</f>
        <v>93</v>
      </c>
      <c r="H19" s="2"/>
      <c r="I19" s="24" t="s">
        <v>24</v>
      </c>
      <c r="J19" s="24" t="s">
        <v>25</v>
      </c>
      <c r="K19" s="4">
        <v>90</v>
      </c>
      <c r="L19" s="4">
        <v>108</v>
      </c>
      <c r="M19" s="4">
        <v>80</v>
      </c>
      <c r="N19" s="27">
        <f>MAX(K19:M19)</f>
        <v>108</v>
      </c>
      <c r="O19" s="2"/>
      <c r="P19" s="24" t="s">
        <v>9</v>
      </c>
      <c r="Q19" s="24" t="s">
        <v>10</v>
      </c>
      <c r="R19" s="4">
        <v>96</v>
      </c>
      <c r="S19" s="4">
        <v>130</v>
      </c>
      <c r="T19" s="4">
        <v>105</v>
      </c>
      <c r="U19" s="27">
        <f>MAX(R19:T19)</f>
        <v>130</v>
      </c>
      <c r="V19" s="2"/>
      <c r="W19" s="23"/>
      <c r="X19" s="23"/>
      <c r="Y19" s="23"/>
      <c r="Z19" s="23"/>
    </row>
    <row r="20" spans="1:26" ht="12.75">
      <c r="A20" s="2"/>
      <c r="B20" s="31" t="s">
        <v>16</v>
      </c>
      <c r="C20" s="31" t="s">
        <v>14</v>
      </c>
      <c r="D20" s="4">
        <v>91</v>
      </c>
      <c r="E20" s="4">
        <v>86</v>
      </c>
      <c r="F20" s="4">
        <v>70</v>
      </c>
      <c r="G20" s="32">
        <f t="shared" si="2"/>
        <v>91</v>
      </c>
      <c r="H20" s="2"/>
      <c r="I20" s="24" t="s">
        <v>36</v>
      </c>
      <c r="J20" s="24" t="s">
        <v>25</v>
      </c>
      <c r="K20" s="4">
        <v>72</v>
      </c>
      <c r="L20" s="4">
        <v>104</v>
      </c>
      <c r="M20" s="4">
        <v>82</v>
      </c>
      <c r="N20" s="27">
        <f>MAX(K20:M20)</f>
        <v>104</v>
      </c>
      <c r="O20" s="2"/>
      <c r="P20" s="24" t="s">
        <v>11</v>
      </c>
      <c r="Q20" s="24" t="s">
        <v>10</v>
      </c>
      <c r="R20" s="4">
        <v>111</v>
      </c>
      <c r="S20" s="4">
        <v>97</v>
      </c>
      <c r="T20" s="4">
        <v>79</v>
      </c>
      <c r="U20" s="27">
        <f>MAX(R20:T20)</f>
        <v>111</v>
      </c>
      <c r="V20" s="2"/>
      <c r="W20" s="23"/>
      <c r="X20" s="23"/>
      <c r="Y20" s="23"/>
      <c r="Z20" s="23"/>
    </row>
    <row r="21" spans="1:26" ht="12.75">
      <c r="A21" s="2"/>
      <c r="B21" s="24" t="s">
        <v>17</v>
      </c>
      <c r="C21" s="24" t="s">
        <v>14</v>
      </c>
      <c r="D21" s="4">
        <v>101</v>
      </c>
      <c r="E21" s="4">
        <v>93</v>
      </c>
      <c r="F21" s="4">
        <v>56</v>
      </c>
      <c r="G21" s="27">
        <f t="shared" si="2"/>
        <v>101</v>
      </c>
      <c r="H21" s="2"/>
      <c r="I21" s="25" t="s">
        <v>72</v>
      </c>
      <c r="J21" s="25" t="s">
        <v>25</v>
      </c>
      <c r="K21" s="4">
        <v>88</v>
      </c>
      <c r="L21" s="4">
        <v>73</v>
      </c>
      <c r="M21" s="4">
        <v>106</v>
      </c>
      <c r="N21" s="26">
        <f>MAX(K21:M21)</f>
        <v>106</v>
      </c>
      <c r="O21" s="2"/>
      <c r="P21" s="24" t="s">
        <v>12</v>
      </c>
      <c r="Q21" s="24" t="s">
        <v>10</v>
      </c>
      <c r="R21" s="4">
        <v>130</v>
      </c>
      <c r="S21" s="4">
        <v>94</v>
      </c>
      <c r="T21" s="4">
        <v>79</v>
      </c>
      <c r="U21" s="27">
        <f>MAX(R21:T21)</f>
        <v>130</v>
      </c>
      <c r="V21" s="2"/>
      <c r="W21" s="23"/>
      <c r="X21" s="23"/>
      <c r="Y21" s="23"/>
      <c r="Z21" s="23"/>
    </row>
    <row r="22" spans="1:26" ht="12.75">
      <c r="A22" s="2"/>
      <c r="B22" s="24" t="s">
        <v>18</v>
      </c>
      <c r="C22" s="24" t="s">
        <v>14</v>
      </c>
      <c r="D22" s="4">
        <v>132</v>
      </c>
      <c r="E22" s="4">
        <v>101</v>
      </c>
      <c r="F22" s="4">
        <v>84</v>
      </c>
      <c r="G22" s="27">
        <f t="shared" si="2"/>
        <v>132</v>
      </c>
      <c r="H22" s="2"/>
      <c r="I22" s="1"/>
      <c r="J22" s="1"/>
      <c r="K22" s="4"/>
      <c r="L22" s="4"/>
      <c r="M22" s="4"/>
      <c r="N22" s="1"/>
      <c r="O22" s="2"/>
      <c r="P22" s="25" t="s">
        <v>33</v>
      </c>
      <c r="Q22" s="25" t="s">
        <v>10</v>
      </c>
      <c r="R22" s="4">
        <v>76</v>
      </c>
      <c r="S22" s="4">
        <v>101</v>
      </c>
      <c r="T22" s="4">
        <v>80</v>
      </c>
      <c r="U22" s="26">
        <f>MAX(R22:T22)</f>
        <v>101</v>
      </c>
      <c r="V22" s="2"/>
      <c r="W22" s="23"/>
      <c r="X22" s="23"/>
      <c r="Y22" s="23"/>
      <c r="Z22" s="23"/>
    </row>
    <row r="23" spans="1:26" ht="12.75">
      <c r="A23" s="2"/>
      <c r="B23" s="31" t="s">
        <v>19</v>
      </c>
      <c r="C23" s="31" t="s">
        <v>14</v>
      </c>
      <c r="D23" s="4">
        <v>73</v>
      </c>
      <c r="E23" s="4">
        <v>85</v>
      </c>
      <c r="F23" s="4">
        <v>0</v>
      </c>
      <c r="G23" s="32">
        <f t="shared" si="2"/>
        <v>85</v>
      </c>
      <c r="H23" s="2"/>
      <c r="I23" s="1"/>
      <c r="J23" s="1"/>
      <c r="K23" s="4"/>
      <c r="L23" s="4"/>
      <c r="M23" s="4"/>
      <c r="N23" s="1"/>
      <c r="O23" s="2"/>
      <c r="P23" s="25" t="s">
        <v>15</v>
      </c>
      <c r="Q23" s="25" t="s">
        <v>10</v>
      </c>
      <c r="R23" s="4">
        <v>97</v>
      </c>
      <c r="S23" s="4">
        <v>91</v>
      </c>
      <c r="T23" s="4">
        <v>81</v>
      </c>
      <c r="U23" s="26">
        <f>MAX(R23:T23)</f>
        <v>97</v>
      </c>
      <c r="V23" s="2"/>
      <c r="W23" s="23"/>
      <c r="X23" s="23"/>
      <c r="Y23" s="23"/>
      <c r="Z23" s="23"/>
    </row>
    <row r="24" spans="1:26" ht="12.75">
      <c r="A24" s="2"/>
      <c r="B24" s="25" t="s">
        <v>20</v>
      </c>
      <c r="C24" s="25" t="s">
        <v>14</v>
      </c>
      <c r="D24" s="4">
        <v>0</v>
      </c>
      <c r="E24" s="4">
        <v>0</v>
      </c>
      <c r="F24" s="4">
        <v>0</v>
      </c>
      <c r="G24" s="26">
        <f t="shared" si="2"/>
        <v>0</v>
      </c>
      <c r="H24" s="2"/>
      <c r="I24" s="1"/>
      <c r="J24" s="1"/>
      <c r="K24" s="4"/>
      <c r="L24" s="4"/>
      <c r="M24" s="4"/>
      <c r="N24" s="1"/>
      <c r="O24" s="2"/>
      <c r="P24" s="1"/>
      <c r="Q24" s="1"/>
      <c r="R24" s="4"/>
      <c r="S24" s="4"/>
      <c r="T24" s="4"/>
      <c r="U24" s="1"/>
      <c r="V24" s="2"/>
      <c r="W24" s="23"/>
      <c r="X24" s="23"/>
      <c r="Y24" s="23"/>
      <c r="Z24" s="23"/>
    </row>
    <row r="25" spans="1:26" ht="12.75">
      <c r="A25" s="2"/>
      <c r="B25" s="28" t="s">
        <v>55</v>
      </c>
      <c r="C25" s="28" t="s">
        <v>14</v>
      </c>
      <c r="D25" s="4">
        <v>103</v>
      </c>
      <c r="E25" s="4">
        <v>85</v>
      </c>
      <c r="F25" s="4">
        <v>83</v>
      </c>
      <c r="G25" s="29">
        <f t="shared" si="2"/>
        <v>103</v>
      </c>
      <c r="H25" s="2"/>
      <c r="I25" s="1"/>
      <c r="J25" s="1"/>
      <c r="K25" s="4"/>
      <c r="L25" s="4"/>
      <c r="M25" s="4"/>
      <c r="N25" s="1"/>
      <c r="O25" s="2"/>
      <c r="P25" s="1"/>
      <c r="Q25" s="1"/>
      <c r="R25" s="4"/>
      <c r="S25" s="4"/>
      <c r="T25" s="4"/>
      <c r="U25" s="1"/>
      <c r="V25" s="2"/>
      <c r="W25" s="23"/>
      <c r="X25" s="23"/>
      <c r="Y25" s="23"/>
      <c r="Z25" s="23"/>
    </row>
    <row r="26" spans="1:26" ht="12.75">
      <c r="A26" s="2"/>
      <c r="B26" s="25" t="s">
        <v>21</v>
      </c>
      <c r="C26" s="25" t="s">
        <v>14</v>
      </c>
      <c r="D26" s="4">
        <v>91</v>
      </c>
      <c r="E26" s="4">
        <v>88</v>
      </c>
      <c r="F26" s="4">
        <v>68</v>
      </c>
      <c r="G26" s="26">
        <f t="shared" si="2"/>
        <v>91</v>
      </c>
      <c r="H26" s="2"/>
      <c r="I26" s="1"/>
      <c r="J26" s="1"/>
      <c r="K26" s="4"/>
      <c r="L26" s="4"/>
      <c r="M26" s="4"/>
      <c r="N26" s="1"/>
      <c r="O26" s="2"/>
      <c r="P26" s="1"/>
      <c r="Q26" s="1"/>
      <c r="R26" s="4"/>
      <c r="S26" s="4"/>
      <c r="T26" s="4"/>
      <c r="U26" s="1"/>
      <c r="V26" s="2"/>
      <c r="W26" s="23"/>
      <c r="X26" s="23"/>
      <c r="Y26" s="23"/>
      <c r="Z26" s="23"/>
    </row>
    <row r="27" spans="1:26" ht="12.75">
      <c r="A27" s="2"/>
      <c r="B27" s="31" t="s">
        <v>26</v>
      </c>
      <c r="C27" s="31" t="s">
        <v>14</v>
      </c>
      <c r="D27" s="4">
        <v>79</v>
      </c>
      <c r="E27" s="4">
        <v>62</v>
      </c>
      <c r="F27" s="4">
        <v>50</v>
      </c>
      <c r="G27" s="32">
        <f t="shared" si="2"/>
        <v>79</v>
      </c>
      <c r="H27" s="2"/>
      <c r="I27" s="1"/>
      <c r="J27" s="1"/>
      <c r="K27" s="4"/>
      <c r="L27" s="4"/>
      <c r="M27" s="4"/>
      <c r="N27" s="1"/>
      <c r="O27" s="2"/>
      <c r="P27" s="1"/>
      <c r="Q27" s="1"/>
      <c r="R27" s="4"/>
      <c r="S27" s="4"/>
      <c r="T27" s="4"/>
      <c r="U27" s="1"/>
      <c r="V27" s="2"/>
      <c r="W27" s="23"/>
      <c r="X27" s="23"/>
      <c r="Y27" s="23"/>
      <c r="Z27" s="23"/>
    </row>
    <row r="28" spans="1:26" ht="12.75">
      <c r="A28" s="2"/>
      <c r="B28" s="28" t="s">
        <v>27</v>
      </c>
      <c r="C28" s="28" t="s">
        <v>14</v>
      </c>
      <c r="D28" s="4">
        <v>111</v>
      </c>
      <c r="E28" s="4">
        <v>82</v>
      </c>
      <c r="F28" s="4">
        <v>0</v>
      </c>
      <c r="G28" s="29">
        <f t="shared" si="2"/>
        <v>111</v>
      </c>
      <c r="H28" s="2"/>
      <c r="I28" s="1"/>
      <c r="J28" s="1"/>
      <c r="K28" s="4"/>
      <c r="L28" s="4"/>
      <c r="M28" s="4"/>
      <c r="N28" s="1"/>
      <c r="O28" s="2"/>
      <c r="P28" s="1"/>
      <c r="Q28" s="1"/>
      <c r="R28" s="4"/>
      <c r="S28" s="4"/>
      <c r="T28" s="4"/>
      <c r="U28" s="1"/>
      <c r="V28" s="2"/>
      <c r="W28" s="23"/>
      <c r="X28" s="23"/>
      <c r="Y28" s="23"/>
      <c r="Z28" s="23"/>
    </row>
    <row r="29" spans="1:26" ht="12.75">
      <c r="A29" s="2"/>
      <c r="B29" s="28" t="s">
        <v>28</v>
      </c>
      <c r="C29" s="28" t="s">
        <v>14</v>
      </c>
      <c r="D29" s="4">
        <v>92</v>
      </c>
      <c r="E29" s="4">
        <v>159</v>
      </c>
      <c r="F29" s="4">
        <v>0</v>
      </c>
      <c r="G29" s="29">
        <f t="shared" si="2"/>
        <v>159</v>
      </c>
      <c r="H29" s="2"/>
      <c r="I29" s="1"/>
      <c r="J29" s="1"/>
      <c r="K29" s="4"/>
      <c r="L29" s="4"/>
      <c r="M29" s="4"/>
      <c r="N29" s="1"/>
      <c r="O29" s="2"/>
      <c r="P29" s="1"/>
      <c r="Q29" s="1"/>
      <c r="R29" s="4"/>
      <c r="S29" s="4"/>
      <c r="T29" s="4"/>
      <c r="U29" s="1"/>
      <c r="V29" s="2"/>
      <c r="W29" s="23"/>
      <c r="X29" s="23"/>
      <c r="Y29" s="23"/>
      <c r="Z29" s="23"/>
    </row>
    <row r="30" spans="1:26" ht="12.75">
      <c r="A30" s="2"/>
      <c r="B30" s="31" t="s">
        <v>29</v>
      </c>
      <c r="C30" s="31" t="s">
        <v>14</v>
      </c>
      <c r="D30" s="4">
        <v>85</v>
      </c>
      <c r="E30" s="4">
        <v>116</v>
      </c>
      <c r="F30" s="4">
        <v>71</v>
      </c>
      <c r="G30" s="32">
        <f t="shared" si="2"/>
        <v>116</v>
      </c>
      <c r="H30" s="2"/>
      <c r="I30" s="1"/>
      <c r="J30" s="1"/>
      <c r="K30" s="4"/>
      <c r="L30" s="4"/>
      <c r="M30" s="4"/>
      <c r="N30" s="1"/>
      <c r="O30" s="2"/>
      <c r="P30" s="1"/>
      <c r="Q30" s="1"/>
      <c r="R30" s="4"/>
      <c r="S30" s="4"/>
      <c r="T30" s="4"/>
      <c r="U30" s="1"/>
      <c r="V30" s="2"/>
      <c r="W30" s="23"/>
      <c r="X30" s="23"/>
      <c r="Y30" s="23"/>
      <c r="Z30" s="23"/>
    </row>
    <row r="31" spans="1:26" ht="12.75">
      <c r="A31" s="2"/>
      <c r="B31" s="25" t="s">
        <v>58</v>
      </c>
      <c r="C31" s="25" t="s">
        <v>14</v>
      </c>
      <c r="D31" s="4">
        <v>78</v>
      </c>
      <c r="E31" s="4">
        <v>61</v>
      </c>
      <c r="F31" s="4">
        <v>111</v>
      </c>
      <c r="G31" s="26">
        <f t="shared" si="2"/>
        <v>111</v>
      </c>
      <c r="H31" s="2"/>
      <c r="I31" s="1"/>
      <c r="J31" s="1"/>
      <c r="K31" s="4"/>
      <c r="L31" s="4"/>
      <c r="M31" s="4"/>
      <c r="N31" s="1"/>
      <c r="O31" s="2"/>
      <c r="P31" s="1"/>
      <c r="Q31" s="1"/>
      <c r="R31" s="4"/>
      <c r="S31" s="4"/>
      <c r="T31" s="4"/>
      <c r="U31" s="1"/>
      <c r="V31" s="2"/>
      <c r="W31" s="23"/>
      <c r="X31" s="23"/>
      <c r="Y31" s="23"/>
      <c r="Z31" s="23"/>
    </row>
    <row r="32" spans="1:26" ht="12.75">
      <c r="A32" s="2"/>
      <c r="B32" s="28" t="s">
        <v>53</v>
      </c>
      <c r="C32" s="28" t="s">
        <v>14</v>
      </c>
      <c r="D32" s="4">
        <v>62</v>
      </c>
      <c r="E32" s="4">
        <v>76</v>
      </c>
      <c r="F32" s="4">
        <v>95</v>
      </c>
      <c r="G32" s="29">
        <f t="shared" si="2"/>
        <v>95</v>
      </c>
      <c r="H32" s="2"/>
      <c r="I32" s="1"/>
      <c r="J32" s="1"/>
      <c r="K32" s="4"/>
      <c r="L32" s="4"/>
      <c r="M32" s="4"/>
      <c r="N32" s="1"/>
      <c r="O32" s="2"/>
      <c r="P32" s="1"/>
      <c r="Q32" s="1"/>
      <c r="R32" s="4"/>
      <c r="S32" s="4"/>
      <c r="T32" s="4"/>
      <c r="U32" s="1"/>
      <c r="V32" s="2"/>
      <c r="W32" s="23"/>
      <c r="X32" s="23"/>
      <c r="Y32" s="23"/>
      <c r="Z32" s="23"/>
    </row>
    <row r="33" spans="1:26" ht="12.75">
      <c r="A33" s="2"/>
      <c r="B33" s="31" t="s">
        <v>77</v>
      </c>
      <c r="C33" s="31" t="s">
        <v>14</v>
      </c>
      <c r="D33" s="4">
        <v>123</v>
      </c>
      <c r="E33" s="4">
        <v>74</v>
      </c>
      <c r="F33" s="4">
        <v>97</v>
      </c>
      <c r="G33" s="32">
        <f t="shared" si="2"/>
        <v>123</v>
      </c>
      <c r="H33" s="2"/>
      <c r="I33" s="13"/>
      <c r="J33" s="13"/>
      <c r="K33" s="12"/>
      <c r="L33" s="12"/>
      <c r="M33" s="12"/>
      <c r="N33" s="13"/>
      <c r="O33" s="2"/>
      <c r="P33" s="13"/>
      <c r="Q33" s="13"/>
      <c r="R33" s="12"/>
      <c r="S33" s="12"/>
      <c r="T33" s="12"/>
      <c r="U33" s="13"/>
      <c r="V33" s="2"/>
      <c r="W33" s="23"/>
      <c r="X33" s="23"/>
      <c r="Y33" s="23"/>
      <c r="Z33" s="23"/>
    </row>
    <row r="34" spans="1:26" ht="12.75">
      <c r="A34" s="2"/>
      <c r="B34" s="6"/>
      <c r="C34" s="6"/>
      <c r="D34" s="9"/>
      <c r="E34" s="9"/>
      <c r="F34" s="9"/>
      <c r="G34" s="9"/>
      <c r="H34" s="2"/>
      <c r="I34" s="13"/>
      <c r="J34" s="13"/>
      <c r="K34" s="12"/>
      <c r="L34" s="12"/>
      <c r="M34" s="12"/>
      <c r="N34" s="13"/>
      <c r="O34" s="2"/>
      <c r="P34" s="13"/>
      <c r="Q34" s="13"/>
      <c r="R34" s="12"/>
      <c r="S34" s="12"/>
      <c r="T34" s="12"/>
      <c r="U34" s="13"/>
      <c r="V34" s="2"/>
      <c r="W34" s="23"/>
      <c r="X34" s="23"/>
      <c r="Y34" s="23"/>
      <c r="Z34" s="23"/>
    </row>
    <row r="35" spans="1:26" s="11" customFormat="1" ht="12.75">
      <c r="A35" s="2"/>
      <c r="B35" s="6"/>
      <c r="C35" s="6"/>
      <c r="D35" s="9"/>
      <c r="E35" s="9"/>
      <c r="F35" s="9"/>
      <c r="G35" s="16">
        <f>SUM(G19:G34)</f>
        <v>1490</v>
      </c>
      <c r="H35" s="14"/>
      <c r="I35" s="6"/>
      <c r="J35" s="6"/>
      <c r="K35" s="9"/>
      <c r="L35" s="9"/>
      <c r="M35" s="9"/>
      <c r="N35" s="16">
        <f>SUM(N19:N33)</f>
        <v>318</v>
      </c>
      <c r="O35" s="14"/>
      <c r="P35" s="6"/>
      <c r="Q35" s="6"/>
      <c r="R35" s="9"/>
      <c r="S35" s="9"/>
      <c r="T35" s="9"/>
      <c r="U35" s="16">
        <f>SUM(U19:U33)</f>
        <v>569</v>
      </c>
      <c r="V35" s="19"/>
      <c r="W35" s="23"/>
      <c r="X35" s="23"/>
      <c r="Y35" s="23"/>
      <c r="Z35" s="23"/>
    </row>
    <row r="36" spans="1:26" ht="4.5" customHeight="1">
      <c r="A36" s="2"/>
      <c r="B36" s="2"/>
      <c r="C36" s="2"/>
      <c r="D36" s="7"/>
      <c r="E36" s="7"/>
      <c r="F36" s="7"/>
      <c r="G36" s="2"/>
      <c r="H36" s="2"/>
      <c r="I36" s="2"/>
      <c r="J36" s="2"/>
      <c r="K36" s="7"/>
      <c r="L36" s="7"/>
      <c r="M36" s="7"/>
      <c r="N36" s="2"/>
      <c r="O36" s="2"/>
      <c r="P36" s="2"/>
      <c r="Q36" s="2"/>
      <c r="R36" s="7"/>
      <c r="S36" s="7"/>
      <c r="T36" s="7"/>
      <c r="U36" s="2"/>
      <c r="V36" s="2"/>
      <c r="W36" s="23"/>
      <c r="X36" s="23"/>
      <c r="Y36" s="23"/>
      <c r="Z36" s="23"/>
    </row>
    <row r="37" spans="1:26" ht="13.5" thickBot="1">
      <c r="A37" s="2"/>
      <c r="B37" s="3" t="s">
        <v>1</v>
      </c>
      <c r="C37" s="3" t="s">
        <v>2</v>
      </c>
      <c r="D37" s="8" t="s">
        <v>60</v>
      </c>
      <c r="E37" s="8" t="s">
        <v>61</v>
      </c>
      <c r="F37" s="8" t="s">
        <v>62</v>
      </c>
      <c r="G37" s="38" t="s">
        <v>64</v>
      </c>
      <c r="H37" s="2"/>
      <c r="I37" s="3" t="s">
        <v>1</v>
      </c>
      <c r="J37" s="3" t="s">
        <v>2</v>
      </c>
      <c r="K37" s="8" t="s">
        <v>60</v>
      </c>
      <c r="L37" s="8" t="s">
        <v>61</v>
      </c>
      <c r="M37" s="8" t="s">
        <v>62</v>
      </c>
      <c r="N37" s="38" t="s">
        <v>64</v>
      </c>
      <c r="O37" s="2"/>
      <c r="P37" s="33" t="s">
        <v>2</v>
      </c>
      <c r="Q37" s="34" t="s">
        <v>66</v>
      </c>
      <c r="R37" s="133" t="s">
        <v>65</v>
      </c>
      <c r="S37" s="133"/>
      <c r="T37" s="133"/>
      <c r="U37" s="133"/>
      <c r="V37" s="23"/>
      <c r="W37" s="23"/>
      <c r="X37" s="23"/>
      <c r="Y37" s="23"/>
      <c r="Z37" s="23"/>
    </row>
    <row r="38" spans="1:26" ht="12.75">
      <c r="A38" s="2"/>
      <c r="B38" s="31" t="s">
        <v>40</v>
      </c>
      <c r="C38" s="31" t="s">
        <v>73</v>
      </c>
      <c r="D38" s="10">
        <v>91</v>
      </c>
      <c r="E38" s="10">
        <v>90</v>
      </c>
      <c r="F38" s="10">
        <v>83</v>
      </c>
      <c r="G38" s="32">
        <f aca="true" t="shared" si="3" ref="G38:G46">MAX(D38:F38)</f>
        <v>91</v>
      </c>
      <c r="H38" s="2"/>
      <c r="I38" s="25" t="s">
        <v>37</v>
      </c>
      <c r="J38" s="25" t="s">
        <v>63</v>
      </c>
      <c r="K38" s="4">
        <v>87</v>
      </c>
      <c r="L38" s="4">
        <v>73</v>
      </c>
      <c r="M38" s="4">
        <v>58</v>
      </c>
      <c r="N38" s="26">
        <f>MAX(K38:M38)</f>
        <v>87</v>
      </c>
      <c r="O38" s="2"/>
      <c r="P38" s="129" t="s">
        <v>76</v>
      </c>
      <c r="Q38" s="42">
        <v>10</v>
      </c>
      <c r="R38" s="117">
        <f>SUM(G16/Q38)</f>
        <v>97.6</v>
      </c>
      <c r="S38" s="118"/>
      <c r="T38" s="118"/>
      <c r="U38" s="119"/>
      <c r="V38" s="23"/>
      <c r="W38" s="23"/>
      <c r="X38" s="23"/>
      <c r="Y38" s="23"/>
      <c r="Z38" s="23"/>
    </row>
    <row r="39" spans="1:26" ht="13.5" thickBot="1">
      <c r="A39" s="2"/>
      <c r="B39" s="28" t="s">
        <v>41</v>
      </c>
      <c r="C39" s="28" t="s">
        <v>73</v>
      </c>
      <c r="D39" s="10">
        <v>0</v>
      </c>
      <c r="E39" s="10">
        <v>121</v>
      </c>
      <c r="F39" s="10">
        <v>126</v>
      </c>
      <c r="G39" s="29">
        <f t="shared" si="3"/>
        <v>126</v>
      </c>
      <c r="H39" s="2"/>
      <c r="I39" s="25" t="s">
        <v>56</v>
      </c>
      <c r="J39" s="25" t="s">
        <v>63</v>
      </c>
      <c r="K39" s="4">
        <v>71</v>
      </c>
      <c r="L39" s="4">
        <v>83</v>
      </c>
      <c r="M39" s="4">
        <v>64</v>
      </c>
      <c r="N39" s="26">
        <f>MAX(K39:M39)</f>
        <v>83</v>
      </c>
      <c r="O39" s="2"/>
      <c r="P39" s="130"/>
      <c r="Q39" s="43"/>
      <c r="R39" s="120"/>
      <c r="S39" s="121"/>
      <c r="T39" s="121"/>
      <c r="U39" s="122"/>
      <c r="V39" s="23"/>
      <c r="W39" s="23"/>
      <c r="X39" s="23"/>
      <c r="Y39" s="23"/>
      <c r="Z39" s="23"/>
    </row>
    <row r="40" spans="1:26" ht="12.75">
      <c r="A40" s="2"/>
      <c r="B40" s="31" t="s">
        <v>39</v>
      </c>
      <c r="C40" s="31" t="s">
        <v>73</v>
      </c>
      <c r="D40" s="10">
        <v>91</v>
      </c>
      <c r="E40" s="10">
        <v>84</v>
      </c>
      <c r="F40" s="10">
        <v>81</v>
      </c>
      <c r="G40" s="32">
        <f t="shared" si="3"/>
        <v>91</v>
      </c>
      <c r="H40" s="2"/>
      <c r="I40" s="24" t="s">
        <v>57</v>
      </c>
      <c r="J40" s="24" t="s">
        <v>63</v>
      </c>
      <c r="K40" s="4">
        <v>73</v>
      </c>
      <c r="L40" s="4">
        <v>75</v>
      </c>
      <c r="M40" s="4">
        <v>59</v>
      </c>
      <c r="N40" s="27">
        <f>MAX(K40:M40)</f>
        <v>75</v>
      </c>
      <c r="O40" s="2"/>
      <c r="P40" s="131" t="s">
        <v>0</v>
      </c>
      <c r="Q40" s="44">
        <v>4</v>
      </c>
      <c r="R40" s="117">
        <f>SUM(N16/Q40)</f>
        <v>102</v>
      </c>
      <c r="S40" s="118"/>
      <c r="T40" s="118"/>
      <c r="U40" s="119"/>
      <c r="V40" s="23"/>
      <c r="W40" s="23"/>
      <c r="X40" s="23"/>
      <c r="Y40" s="23"/>
      <c r="Z40" s="23"/>
    </row>
    <row r="41" spans="1:26" ht="13.5" thickBot="1">
      <c r="A41" s="2"/>
      <c r="B41" s="31" t="s">
        <v>51</v>
      </c>
      <c r="C41" s="31" t="s">
        <v>73</v>
      </c>
      <c r="D41" s="10">
        <v>67</v>
      </c>
      <c r="E41" s="10">
        <v>98</v>
      </c>
      <c r="F41" s="10">
        <v>98</v>
      </c>
      <c r="G41" s="32">
        <f t="shared" si="3"/>
        <v>98</v>
      </c>
      <c r="H41" s="2"/>
      <c r="I41" s="1"/>
      <c r="J41" s="1"/>
      <c r="K41" s="4"/>
      <c r="L41" s="4"/>
      <c r="M41" s="4"/>
      <c r="N41" s="1"/>
      <c r="O41" s="2"/>
      <c r="P41" s="132"/>
      <c r="Q41" s="45"/>
      <c r="R41" s="120"/>
      <c r="S41" s="121"/>
      <c r="T41" s="121"/>
      <c r="U41" s="122"/>
      <c r="V41" s="23"/>
      <c r="W41" s="23"/>
      <c r="X41" s="23"/>
      <c r="Y41" s="23"/>
      <c r="Z41" s="23"/>
    </row>
    <row r="42" spans="1:26" ht="12.75">
      <c r="A42" s="2"/>
      <c r="B42" s="31" t="s">
        <v>52</v>
      </c>
      <c r="C42" s="31" t="s">
        <v>73</v>
      </c>
      <c r="D42" s="10">
        <v>64</v>
      </c>
      <c r="E42" s="10">
        <v>93</v>
      </c>
      <c r="F42" s="10">
        <v>60</v>
      </c>
      <c r="G42" s="32">
        <f t="shared" si="3"/>
        <v>93</v>
      </c>
      <c r="H42" s="2"/>
      <c r="I42" s="1"/>
      <c r="J42" s="1"/>
      <c r="K42" s="4"/>
      <c r="L42" s="4"/>
      <c r="M42" s="4"/>
      <c r="N42" s="1"/>
      <c r="O42" s="2"/>
      <c r="P42" s="129" t="s">
        <v>6</v>
      </c>
      <c r="Q42" s="42">
        <v>12</v>
      </c>
      <c r="R42" s="117">
        <f>SUM(U16/Q42)</f>
        <v>119.66666666666667</v>
      </c>
      <c r="S42" s="118"/>
      <c r="T42" s="118"/>
      <c r="U42" s="119"/>
      <c r="V42" s="23"/>
      <c r="W42" s="23"/>
      <c r="X42" s="23"/>
      <c r="Y42" s="23"/>
      <c r="Z42" s="23"/>
    </row>
    <row r="43" spans="1:26" ht="13.5" thickBot="1">
      <c r="A43" s="2"/>
      <c r="B43" s="31" t="s">
        <v>74</v>
      </c>
      <c r="C43" s="31" t="s">
        <v>73</v>
      </c>
      <c r="D43" s="10">
        <v>120</v>
      </c>
      <c r="E43" s="10">
        <v>96</v>
      </c>
      <c r="F43" s="10">
        <v>76</v>
      </c>
      <c r="G43" s="32">
        <f t="shared" si="3"/>
        <v>120</v>
      </c>
      <c r="H43" s="2"/>
      <c r="I43" s="1"/>
      <c r="J43" s="1"/>
      <c r="K43" s="4"/>
      <c r="L43" s="4"/>
      <c r="M43" s="4"/>
      <c r="N43" s="1"/>
      <c r="O43" s="2"/>
      <c r="P43" s="130"/>
      <c r="Q43" s="43"/>
      <c r="R43" s="120"/>
      <c r="S43" s="121"/>
      <c r="T43" s="121"/>
      <c r="U43" s="122"/>
      <c r="V43" s="23"/>
      <c r="W43" s="23"/>
      <c r="X43" s="23"/>
      <c r="Y43" s="23"/>
      <c r="Z43" s="23"/>
    </row>
    <row r="44" spans="1:26" ht="12.75">
      <c r="A44" s="2"/>
      <c r="B44" s="31" t="s">
        <v>54</v>
      </c>
      <c r="C44" s="31" t="s">
        <v>73</v>
      </c>
      <c r="D44" s="10">
        <v>133</v>
      </c>
      <c r="E44" s="10">
        <v>76</v>
      </c>
      <c r="F44" s="10">
        <v>99</v>
      </c>
      <c r="G44" s="32">
        <f t="shared" si="3"/>
        <v>133</v>
      </c>
      <c r="H44" s="2"/>
      <c r="I44" s="1"/>
      <c r="J44" s="1"/>
      <c r="K44" s="4"/>
      <c r="L44" s="4"/>
      <c r="M44" s="4"/>
      <c r="N44" s="1"/>
      <c r="O44" s="2"/>
      <c r="P44" s="131" t="s">
        <v>14</v>
      </c>
      <c r="Q44" s="44">
        <v>14</v>
      </c>
      <c r="R44" s="117">
        <f>SUM(G35/Q44)</f>
        <v>106.42857142857143</v>
      </c>
      <c r="S44" s="118"/>
      <c r="T44" s="118"/>
      <c r="U44" s="119"/>
      <c r="V44" s="23"/>
      <c r="W44" s="23"/>
      <c r="X44" s="23"/>
      <c r="Y44" s="23"/>
      <c r="Z44" s="23"/>
    </row>
    <row r="45" spans="1:26" ht="13.5" thickBot="1">
      <c r="A45" s="2"/>
      <c r="B45" s="28" t="s">
        <v>78</v>
      </c>
      <c r="C45" s="28" t="s">
        <v>73</v>
      </c>
      <c r="D45" s="10">
        <v>103</v>
      </c>
      <c r="E45" s="10">
        <v>93</v>
      </c>
      <c r="F45" s="10">
        <v>83</v>
      </c>
      <c r="G45" s="29">
        <f t="shared" si="3"/>
        <v>103</v>
      </c>
      <c r="H45" s="2"/>
      <c r="I45" s="1"/>
      <c r="J45" s="1"/>
      <c r="K45" s="4"/>
      <c r="L45" s="4"/>
      <c r="M45" s="4"/>
      <c r="N45" s="1"/>
      <c r="O45" s="2"/>
      <c r="P45" s="132"/>
      <c r="Q45" s="45"/>
      <c r="R45" s="120"/>
      <c r="S45" s="121"/>
      <c r="T45" s="121"/>
      <c r="U45" s="122"/>
      <c r="V45" s="23"/>
      <c r="W45" s="23"/>
      <c r="X45" s="23"/>
      <c r="Y45" s="23"/>
      <c r="Z45" s="23"/>
    </row>
    <row r="46" spans="1:26" ht="12.75">
      <c r="A46" s="2"/>
      <c r="B46" s="31" t="s">
        <v>79</v>
      </c>
      <c r="C46" s="31" t="s">
        <v>73</v>
      </c>
      <c r="D46" s="10">
        <v>112</v>
      </c>
      <c r="E46" s="10">
        <v>97</v>
      </c>
      <c r="F46" s="10">
        <v>104</v>
      </c>
      <c r="G46" s="32">
        <f t="shared" si="3"/>
        <v>112</v>
      </c>
      <c r="H46" s="2"/>
      <c r="I46" s="1"/>
      <c r="J46" s="1"/>
      <c r="K46" s="4"/>
      <c r="L46" s="4"/>
      <c r="M46" s="4"/>
      <c r="N46" s="1"/>
      <c r="O46" s="2"/>
      <c r="P46" s="129" t="s">
        <v>25</v>
      </c>
      <c r="Q46" s="42">
        <v>3</v>
      </c>
      <c r="R46" s="117">
        <f>SUM(N35/Q46)</f>
        <v>106</v>
      </c>
      <c r="S46" s="118"/>
      <c r="T46" s="118"/>
      <c r="U46" s="119"/>
      <c r="V46" s="23"/>
      <c r="W46" s="23"/>
      <c r="X46" s="23"/>
      <c r="Y46" s="23"/>
      <c r="Z46" s="23"/>
    </row>
    <row r="47" spans="1:26" ht="13.5" thickBot="1">
      <c r="A47" s="2"/>
      <c r="B47" s="1"/>
      <c r="C47" s="1"/>
      <c r="D47" s="4"/>
      <c r="E47" s="4"/>
      <c r="F47" s="4"/>
      <c r="G47" s="15">
        <f>SUM(G38:G46)</f>
        <v>967</v>
      </c>
      <c r="H47" s="2"/>
      <c r="I47" s="1"/>
      <c r="J47" s="1"/>
      <c r="K47" s="4"/>
      <c r="L47" s="4"/>
      <c r="M47" s="4"/>
      <c r="N47" s="15">
        <f>SUM(N38:N46)</f>
        <v>245</v>
      </c>
      <c r="O47" s="2"/>
      <c r="P47" s="130"/>
      <c r="Q47" s="43"/>
      <c r="R47" s="120"/>
      <c r="S47" s="121"/>
      <c r="T47" s="121"/>
      <c r="U47" s="122"/>
      <c r="V47" s="23"/>
      <c r="W47" s="23"/>
      <c r="X47" s="23"/>
      <c r="Y47" s="23"/>
      <c r="Z47" s="23"/>
    </row>
    <row r="48" spans="1:26" ht="13.5" thickBot="1">
      <c r="A48" s="2"/>
      <c r="B48" s="17"/>
      <c r="C48" s="18"/>
      <c r="D48" s="7"/>
      <c r="E48" s="7"/>
      <c r="F48" s="7"/>
      <c r="G48" s="2"/>
      <c r="H48" s="2"/>
      <c r="I48" s="19"/>
      <c r="J48" s="19"/>
      <c r="K48" s="20"/>
      <c r="L48" s="20"/>
      <c r="M48" s="20"/>
      <c r="N48" s="21"/>
      <c r="O48" s="2"/>
      <c r="P48" s="131" t="s">
        <v>10</v>
      </c>
      <c r="Q48" s="44">
        <v>5</v>
      </c>
      <c r="R48" s="117">
        <f>SUM(U35/Q48)</f>
        <v>113.8</v>
      </c>
      <c r="S48" s="118"/>
      <c r="T48" s="118"/>
      <c r="U48" s="119"/>
      <c r="V48" s="23"/>
      <c r="W48" s="23"/>
      <c r="X48" s="23"/>
      <c r="Y48" s="23"/>
      <c r="Z48" s="23"/>
    </row>
    <row r="49" spans="1:26" ht="13.5" thickBot="1">
      <c r="A49" s="23"/>
      <c r="B49" s="123" t="s">
        <v>80</v>
      </c>
      <c r="C49" s="124"/>
      <c r="D49" s="114" t="s">
        <v>68</v>
      </c>
      <c r="E49" s="114"/>
      <c r="F49" s="114"/>
      <c r="G49" s="114"/>
      <c r="H49" s="114"/>
      <c r="I49" s="114"/>
      <c r="J49" s="39">
        <f>MAX(G4,G5,G8,G9,G10,G11,G12,G21,N19,N20,U19,U20,U21,N40,G22)</f>
        <v>132</v>
      </c>
      <c r="K49" s="22"/>
      <c r="L49" s="22"/>
      <c r="M49" s="22"/>
      <c r="N49" s="23"/>
      <c r="O49" s="23"/>
      <c r="P49" s="132"/>
      <c r="Q49" s="45"/>
      <c r="R49" s="120"/>
      <c r="S49" s="121"/>
      <c r="T49" s="121"/>
      <c r="U49" s="122"/>
      <c r="V49" s="23"/>
      <c r="W49" s="23"/>
      <c r="X49" s="23"/>
      <c r="Y49" s="23"/>
      <c r="Z49" s="23"/>
    </row>
    <row r="50" spans="1:26" ht="15" customHeight="1">
      <c r="A50" s="23"/>
      <c r="B50" s="125"/>
      <c r="C50" s="126"/>
      <c r="D50" s="115" t="s">
        <v>69</v>
      </c>
      <c r="E50" s="115"/>
      <c r="F50" s="115"/>
      <c r="G50" s="115"/>
      <c r="H50" s="115"/>
      <c r="I50" s="115"/>
      <c r="J50" s="40">
        <f>MAX(G3,G6,G7,U22,U23,N38,N39,G24,G26,G31,N21)</f>
        <v>111</v>
      </c>
      <c r="K50" s="22"/>
      <c r="L50" s="22">
        <f>SUM(Q38,Q40,Q42,Q44,Q46,Q48,Q50,Q52)</f>
        <v>60</v>
      </c>
      <c r="M50" s="22"/>
      <c r="N50" s="23"/>
      <c r="O50" s="23"/>
      <c r="P50" s="129" t="s">
        <v>73</v>
      </c>
      <c r="Q50" s="42">
        <v>9</v>
      </c>
      <c r="R50" s="117">
        <f>SUM(G47/Q50)</f>
        <v>107.44444444444444</v>
      </c>
      <c r="S50" s="118"/>
      <c r="T50" s="118"/>
      <c r="U50" s="119"/>
      <c r="V50" s="23"/>
      <c r="W50" s="23"/>
      <c r="X50" s="23"/>
      <c r="Y50" s="23"/>
      <c r="Z50" s="23"/>
    </row>
    <row r="51" spans="1:26" ht="13.5" thickBot="1">
      <c r="A51" s="23"/>
      <c r="B51" s="125"/>
      <c r="C51" s="126"/>
      <c r="D51" s="116" t="s">
        <v>70</v>
      </c>
      <c r="E51" s="116"/>
      <c r="F51" s="116"/>
      <c r="G51" s="116"/>
      <c r="H51" s="116"/>
      <c r="I51" s="116"/>
      <c r="J51" s="40">
        <f>MAX(U5,U7,U8,U12,G20,G23,G27,G30,G33,G38,G40,G41,G42,G43,G44,G46,U14)</f>
        <v>138</v>
      </c>
      <c r="K51" s="22"/>
      <c r="L51" s="22"/>
      <c r="M51" s="22"/>
      <c r="N51" s="23"/>
      <c r="O51" s="23"/>
      <c r="P51" s="130"/>
      <c r="Q51" s="43"/>
      <c r="R51" s="120"/>
      <c r="S51" s="121"/>
      <c r="T51" s="121"/>
      <c r="U51" s="122"/>
      <c r="V51" s="23"/>
      <c r="W51" s="23"/>
      <c r="X51" s="23"/>
      <c r="Y51" s="23"/>
      <c r="Z51" s="23"/>
    </row>
    <row r="52" spans="1:26" ht="13.5" thickBot="1">
      <c r="A52" s="23"/>
      <c r="B52" s="127"/>
      <c r="C52" s="128"/>
      <c r="D52" s="113" t="s">
        <v>71</v>
      </c>
      <c r="E52" s="113"/>
      <c r="F52" s="113"/>
      <c r="G52" s="113"/>
      <c r="H52" s="113"/>
      <c r="I52" s="113"/>
      <c r="J52" s="41">
        <f>MAX(N3,N4,N5,N6,U3,U4,U6,U9,U10,U11,U13,G19,G28,G29,G32,G39,G45)</f>
        <v>167</v>
      </c>
      <c r="K52" s="22"/>
      <c r="L52" s="22"/>
      <c r="M52" s="22"/>
      <c r="N52" s="23"/>
      <c r="O52" s="23"/>
      <c r="P52" s="131" t="s">
        <v>63</v>
      </c>
      <c r="Q52" s="44">
        <v>3</v>
      </c>
      <c r="R52" s="117">
        <f>SUM(N47/Q52)</f>
        <v>81.66666666666667</v>
      </c>
      <c r="S52" s="118"/>
      <c r="T52" s="118"/>
      <c r="U52" s="119"/>
      <c r="V52" s="23"/>
      <c r="W52" s="23"/>
      <c r="X52" s="23"/>
      <c r="Y52" s="23"/>
      <c r="Z52" s="23"/>
    </row>
    <row r="53" spans="1:26" ht="13.5" thickBot="1">
      <c r="A53" s="23"/>
      <c r="B53" s="23"/>
      <c r="C53" s="23"/>
      <c r="D53" s="22"/>
      <c r="E53" s="22"/>
      <c r="F53" s="22"/>
      <c r="G53" s="23"/>
      <c r="H53" s="23"/>
      <c r="I53" s="23"/>
      <c r="J53" s="23"/>
      <c r="K53" s="22"/>
      <c r="L53" s="22"/>
      <c r="M53" s="22"/>
      <c r="N53" s="23"/>
      <c r="O53" s="23"/>
      <c r="P53" s="132"/>
      <c r="Q53" s="45"/>
      <c r="R53" s="120"/>
      <c r="S53" s="121"/>
      <c r="T53" s="121"/>
      <c r="U53" s="122"/>
      <c r="V53" s="23"/>
      <c r="W53" s="23"/>
      <c r="X53" s="23"/>
      <c r="Y53" s="23"/>
      <c r="Z53" s="23"/>
    </row>
    <row r="54" spans="4:20" s="23" customFormat="1" ht="12.75">
      <c r="D54" s="22"/>
      <c r="E54" s="22"/>
      <c r="F54" s="22"/>
      <c r="K54" s="22"/>
      <c r="L54" s="22"/>
      <c r="M54" s="22"/>
      <c r="R54" s="22"/>
      <c r="S54" s="22"/>
      <c r="T54" s="22"/>
    </row>
    <row r="55" spans="4:20" s="23" customFormat="1" ht="12.75">
      <c r="D55" s="22"/>
      <c r="E55" s="22"/>
      <c r="F55" s="22"/>
      <c r="K55" s="22"/>
      <c r="L55" s="22"/>
      <c r="M55" s="22"/>
      <c r="R55" s="22"/>
      <c r="S55" s="22"/>
      <c r="T55" s="22"/>
    </row>
    <row r="56" spans="4:20" s="23" customFormat="1" ht="12.75">
      <c r="D56" s="22"/>
      <c r="E56" s="22"/>
      <c r="F56" s="22"/>
      <c r="K56" s="22"/>
      <c r="L56" s="22"/>
      <c r="M56" s="22"/>
      <c r="R56" s="22"/>
      <c r="S56" s="22"/>
      <c r="T56" s="22"/>
    </row>
  </sheetData>
  <mergeCells count="22">
    <mergeCell ref="R38:U39"/>
    <mergeCell ref="R37:U37"/>
    <mergeCell ref="R40:U41"/>
    <mergeCell ref="R42:U43"/>
    <mergeCell ref="R44:U45"/>
    <mergeCell ref="R46:U47"/>
    <mergeCell ref="R48:U49"/>
    <mergeCell ref="R50:U51"/>
    <mergeCell ref="R52:U53"/>
    <mergeCell ref="B49:C52"/>
    <mergeCell ref="P38:P39"/>
    <mergeCell ref="P40:P41"/>
    <mergeCell ref="P42:P43"/>
    <mergeCell ref="P44:P45"/>
    <mergeCell ref="P46:P47"/>
    <mergeCell ref="P48:P49"/>
    <mergeCell ref="P50:P51"/>
    <mergeCell ref="P52:P53"/>
    <mergeCell ref="D52:I52"/>
    <mergeCell ref="D49:I49"/>
    <mergeCell ref="D50:I50"/>
    <mergeCell ref="D51:I51"/>
  </mergeCells>
  <printOptions horizontalCentered="1" verticalCentered="1"/>
  <pageMargins left="0.11811023622047245" right="0.11811023622047245" top="0.11811023622047245" bottom="0.11811023622047245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="60" zoomScaleNormal="60" workbookViewId="0" topLeftCell="A1">
      <selection activeCell="I79" sqref="I79"/>
    </sheetView>
  </sheetViews>
  <sheetFormatPr defaultColWidth="9.140625" defaultRowHeight="12.75"/>
  <cols>
    <col min="1" max="1" width="1.7109375" style="0" customWidth="1"/>
    <col min="2" max="2" width="16.8515625" style="0" customWidth="1"/>
    <col min="3" max="3" width="14.7109375" style="0" customWidth="1"/>
    <col min="4" max="5" width="4.7109375" style="5" customWidth="1"/>
    <col min="6" max="6" width="0.85546875" style="5" customWidth="1"/>
    <col min="7" max="7" width="7.28125" style="0" customWidth="1"/>
    <col min="8" max="8" width="1.8515625" style="0" customWidth="1"/>
    <col min="9" max="9" width="15.7109375" style="0" customWidth="1"/>
    <col min="10" max="10" width="15.57421875" style="0" customWidth="1"/>
    <col min="11" max="12" width="4.7109375" style="5" customWidth="1"/>
    <col min="13" max="13" width="0.85546875" style="5" customWidth="1"/>
    <col min="14" max="14" width="5.7109375" style="0" customWidth="1"/>
    <col min="15" max="15" width="1.7109375" style="0" customWidth="1"/>
    <col min="16" max="16" width="22.28125" style="0" customWidth="1"/>
    <col min="17" max="17" width="14.7109375" style="0" customWidth="1"/>
    <col min="18" max="19" width="4.7109375" style="5" customWidth="1"/>
    <col min="20" max="20" width="0.9921875" style="5" customWidth="1"/>
    <col min="21" max="21" width="7.28125" style="0" customWidth="1"/>
    <col min="22" max="22" width="1.8515625" style="0" customWidth="1"/>
    <col min="23" max="23" width="15.7109375" style="0" customWidth="1"/>
    <col min="24" max="24" width="14.00390625" style="0" customWidth="1"/>
    <col min="25" max="25" width="6.8515625" style="0" customWidth="1"/>
    <col min="26" max="26" width="6.140625" style="0" customWidth="1"/>
  </cols>
  <sheetData>
    <row r="1" spans="1:28" ht="12.75">
      <c r="A1" s="2"/>
      <c r="B1" s="2"/>
      <c r="C1" s="2"/>
      <c r="D1" s="7"/>
      <c r="E1" s="7"/>
      <c r="F1" s="20"/>
      <c r="G1" s="2"/>
      <c r="H1" s="2"/>
      <c r="I1" s="2"/>
      <c r="J1" s="2"/>
      <c r="K1" s="7"/>
      <c r="L1" s="7"/>
      <c r="M1" s="20"/>
      <c r="N1" s="2"/>
      <c r="O1" s="2"/>
      <c r="P1" s="2"/>
      <c r="Q1" s="2"/>
      <c r="R1" s="7"/>
      <c r="S1" s="7"/>
      <c r="T1" s="20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3" t="s">
        <v>1</v>
      </c>
      <c r="C2" s="3" t="s">
        <v>2</v>
      </c>
      <c r="D2" s="48" t="s">
        <v>60</v>
      </c>
      <c r="E2" s="8" t="s">
        <v>61</v>
      </c>
      <c r="F2" s="51"/>
      <c r="G2" s="38" t="s">
        <v>64</v>
      </c>
      <c r="H2" s="2"/>
      <c r="I2" s="3" t="s">
        <v>1</v>
      </c>
      <c r="J2" s="3" t="s">
        <v>2</v>
      </c>
      <c r="K2" s="48" t="s">
        <v>60</v>
      </c>
      <c r="L2" s="8" t="s">
        <v>61</v>
      </c>
      <c r="M2" s="51"/>
      <c r="N2" s="38" t="s">
        <v>64</v>
      </c>
      <c r="O2" s="2"/>
      <c r="P2" s="3" t="s">
        <v>1</v>
      </c>
      <c r="Q2" s="3" t="s">
        <v>2</v>
      </c>
      <c r="R2" s="48" t="s">
        <v>60</v>
      </c>
      <c r="S2" s="8" t="s">
        <v>61</v>
      </c>
      <c r="T2" s="51"/>
      <c r="U2" s="38" t="s">
        <v>64</v>
      </c>
      <c r="V2" s="2"/>
      <c r="W2" s="3" t="s">
        <v>1</v>
      </c>
      <c r="X2" s="3" t="s">
        <v>2</v>
      </c>
      <c r="Y2" s="8" t="s">
        <v>60</v>
      </c>
      <c r="Z2" s="8" t="s">
        <v>61</v>
      </c>
      <c r="AA2" s="38" t="s">
        <v>64</v>
      </c>
      <c r="AB2" s="2"/>
    </row>
    <row r="3" spans="1:28" ht="12.75">
      <c r="A3" s="2"/>
      <c r="B3" s="1" t="s">
        <v>95</v>
      </c>
      <c r="C3" s="36" t="s">
        <v>76</v>
      </c>
      <c r="D3" s="49">
        <v>82</v>
      </c>
      <c r="E3" s="49">
        <v>85</v>
      </c>
      <c r="F3" s="20"/>
      <c r="G3" s="27">
        <f aca="true" t="shared" si="0" ref="G3:G11">MAX(D3:F3)</f>
        <v>85</v>
      </c>
      <c r="H3" s="2"/>
      <c r="I3" s="1" t="s">
        <v>45</v>
      </c>
      <c r="J3" s="24" t="s">
        <v>0</v>
      </c>
      <c r="K3" s="49">
        <v>84</v>
      </c>
      <c r="L3" s="49">
        <v>80</v>
      </c>
      <c r="M3" s="20"/>
      <c r="N3" s="27">
        <f>MAX(K3:M3)</f>
        <v>84</v>
      </c>
      <c r="O3" s="2"/>
      <c r="P3" s="1" t="s">
        <v>32</v>
      </c>
      <c r="Q3" s="28" t="s">
        <v>6</v>
      </c>
      <c r="R3" s="49">
        <v>85</v>
      </c>
      <c r="S3" s="49">
        <v>123</v>
      </c>
      <c r="T3" s="20"/>
      <c r="U3" s="29">
        <f aca="true" t="shared" si="1" ref="U3:U11">MAX(R3:T3)</f>
        <v>123</v>
      </c>
      <c r="V3" s="2"/>
      <c r="W3" s="1" t="s">
        <v>84</v>
      </c>
      <c r="X3" s="25" t="s">
        <v>97</v>
      </c>
      <c r="Y3" s="49">
        <v>59</v>
      </c>
      <c r="Z3" s="49">
        <v>90</v>
      </c>
      <c r="AA3" s="26">
        <f>MAX(Y3:Z3)</f>
        <v>90</v>
      </c>
      <c r="AB3" s="2"/>
    </row>
    <row r="4" spans="1:28" ht="12.75">
      <c r="A4" s="2"/>
      <c r="B4" s="1" t="s">
        <v>88</v>
      </c>
      <c r="C4" s="36" t="s">
        <v>76</v>
      </c>
      <c r="D4" s="49">
        <v>67</v>
      </c>
      <c r="E4" s="49">
        <v>111</v>
      </c>
      <c r="F4" s="20"/>
      <c r="G4" s="27">
        <f t="shared" si="0"/>
        <v>111</v>
      </c>
      <c r="H4" s="2"/>
      <c r="I4" s="6" t="s">
        <v>115</v>
      </c>
      <c r="J4" s="24" t="s">
        <v>0</v>
      </c>
      <c r="K4" s="49">
        <v>87</v>
      </c>
      <c r="L4" s="49">
        <v>87</v>
      </c>
      <c r="M4" s="20"/>
      <c r="N4" s="27">
        <f>MAX(K4:M4)</f>
        <v>87</v>
      </c>
      <c r="O4" s="2"/>
      <c r="P4" s="1" t="s">
        <v>53</v>
      </c>
      <c r="Q4" s="28" t="s">
        <v>6</v>
      </c>
      <c r="R4" s="49">
        <v>0</v>
      </c>
      <c r="S4" s="49">
        <v>88</v>
      </c>
      <c r="T4" s="20"/>
      <c r="U4" s="29">
        <f t="shared" si="1"/>
        <v>88</v>
      </c>
      <c r="V4" s="2"/>
      <c r="W4" s="1" t="s">
        <v>89</v>
      </c>
      <c r="X4" s="24" t="s">
        <v>97</v>
      </c>
      <c r="Y4" s="49">
        <v>89</v>
      </c>
      <c r="Z4" s="49">
        <v>87</v>
      </c>
      <c r="AA4" s="27">
        <f>MAX(Y4:Z4)</f>
        <v>89</v>
      </c>
      <c r="AB4" s="2"/>
    </row>
    <row r="5" spans="1:28" ht="12.75">
      <c r="A5" s="2"/>
      <c r="B5" s="1" t="s">
        <v>90</v>
      </c>
      <c r="C5" s="36" t="s">
        <v>76</v>
      </c>
      <c r="D5" s="49">
        <v>70</v>
      </c>
      <c r="E5" s="49">
        <v>111</v>
      </c>
      <c r="F5" s="20"/>
      <c r="G5" s="27">
        <f t="shared" si="0"/>
        <v>111</v>
      </c>
      <c r="H5" s="2"/>
      <c r="I5" s="58" t="s">
        <v>122</v>
      </c>
      <c r="J5" s="59" t="s">
        <v>0</v>
      </c>
      <c r="K5" s="52">
        <v>53</v>
      </c>
      <c r="L5" s="52">
        <v>86</v>
      </c>
      <c r="M5" s="20"/>
      <c r="N5" s="60">
        <f>MAX(K5:M5)</f>
        <v>86</v>
      </c>
      <c r="O5" s="2"/>
      <c r="P5" s="1" t="s">
        <v>86</v>
      </c>
      <c r="Q5" s="31" t="s">
        <v>6</v>
      </c>
      <c r="R5" s="49">
        <v>109</v>
      </c>
      <c r="S5" s="49">
        <v>124</v>
      </c>
      <c r="T5" s="20"/>
      <c r="U5" s="32">
        <f t="shared" si="1"/>
        <v>124</v>
      </c>
      <c r="V5" s="2"/>
      <c r="W5" s="6"/>
      <c r="X5" s="6"/>
      <c r="Y5" s="9"/>
      <c r="Z5" s="9"/>
      <c r="AA5" s="9"/>
      <c r="AB5" s="2"/>
    </row>
    <row r="6" spans="1:28" ht="12.75">
      <c r="A6" s="2"/>
      <c r="B6" s="1" t="s">
        <v>75</v>
      </c>
      <c r="C6" s="36" t="s">
        <v>76</v>
      </c>
      <c r="D6" s="49">
        <v>83</v>
      </c>
      <c r="E6" s="49">
        <v>77</v>
      </c>
      <c r="F6" s="20"/>
      <c r="G6" s="27">
        <f t="shared" si="0"/>
        <v>83</v>
      </c>
      <c r="H6" s="2"/>
      <c r="I6" s="1"/>
      <c r="J6" s="1"/>
      <c r="K6" s="4"/>
      <c r="L6" s="4"/>
      <c r="M6" s="4"/>
      <c r="N6" s="1"/>
      <c r="O6" s="2"/>
      <c r="P6" s="1" t="s">
        <v>87</v>
      </c>
      <c r="Q6" s="28" t="s">
        <v>6</v>
      </c>
      <c r="R6" s="49">
        <v>98</v>
      </c>
      <c r="S6" s="49">
        <v>117</v>
      </c>
      <c r="T6" s="20"/>
      <c r="U6" s="29">
        <f t="shared" si="1"/>
        <v>117</v>
      </c>
      <c r="V6" s="2"/>
      <c r="W6" s="6"/>
      <c r="X6" s="6"/>
      <c r="Y6" s="9"/>
      <c r="Z6" s="9"/>
      <c r="AA6" s="9"/>
      <c r="AB6" s="2"/>
    </row>
    <row r="7" spans="1:28" ht="12.75">
      <c r="A7" s="2"/>
      <c r="B7" s="6" t="s">
        <v>31</v>
      </c>
      <c r="C7" s="36" t="s">
        <v>76</v>
      </c>
      <c r="D7" s="49">
        <v>70</v>
      </c>
      <c r="E7" s="49">
        <v>82</v>
      </c>
      <c r="F7" s="20"/>
      <c r="G7" s="27">
        <f t="shared" si="0"/>
        <v>82</v>
      </c>
      <c r="H7" s="2"/>
      <c r="I7" s="1"/>
      <c r="J7" s="1"/>
      <c r="K7" s="4"/>
      <c r="L7" s="4"/>
      <c r="M7" s="4"/>
      <c r="N7" s="1"/>
      <c r="O7" s="2"/>
      <c r="P7" s="6" t="s">
        <v>5</v>
      </c>
      <c r="Q7" s="28" t="s">
        <v>6</v>
      </c>
      <c r="R7" s="49">
        <v>120</v>
      </c>
      <c r="S7" s="49">
        <v>125</v>
      </c>
      <c r="T7" s="20"/>
      <c r="U7" s="29">
        <f t="shared" si="1"/>
        <v>125</v>
      </c>
      <c r="V7" s="2"/>
      <c r="W7" s="6"/>
      <c r="X7" s="6"/>
      <c r="Y7" s="9"/>
      <c r="Z7" s="9"/>
      <c r="AA7" s="9"/>
      <c r="AB7" s="2"/>
    </row>
    <row r="8" spans="1:28" ht="12.75">
      <c r="A8" s="2"/>
      <c r="B8" s="6" t="s">
        <v>72</v>
      </c>
      <c r="C8" s="35" t="s">
        <v>76</v>
      </c>
      <c r="D8" s="49">
        <v>69</v>
      </c>
      <c r="E8" s="49">
        <v>79</v>
      </c>
      <c r="F8" s="20"/>
      <c r="G8" s="26">
        <f t="shared" si="0"/>
        <v>79</v>
      </c>
      <c r="H8" s="2"/>
      <c r="I8" s="61"/>
      <c r="J8" s="61"/>
      <c r="K8" s="62"/>
      <c r="L8" s="63"/>
      <c r="M8" s="20"/>
      <c r="N8" s="63"/>
      <c r="O8" s="2"/>
      <c r="P8" s="46" t="s">
        <v>101</v>
      </c>
      <c r="Q8" s="28" t="s">
        <v>6</v>
      </c>
      <c r="R8" s="49">
        <v>0</v>
      </c>
      <c r="S8" s="49">
        <v>82</v>
      </c>
      <c r="T8" s="20"/>
      <c r="U8" s="29">
        <f t="shared" si="1"/>
        <v>82</v>
      </c>
      <c r="V8" s="2"/>
      <c r="W8" s="6"/>
      <c r="X8" s="6"/>
      <c r="Y8" s="9"/>
      <c r="Z8" s="9"/>
      <c r="AA8" s="9"/>
      <c r="AB8" s="2"/>
    </row>
    <row r="9" spans="1:28" ht="12.75">
      <c r="A9" s="2"/>
      <c r="B9" s="6" t="s">
        <v>100</v>
      </c>
      <c r="C9" s="36" t="s">
        <v>76</v>
      </c>
      <c r="D9" s="49">
        <v>73</v>
      </c>
      <c r="E9" s="49">
        <v>91</v>
      </c>
      <c r="F9" s="20"/>
      <c r="G9" s="27">
        <f t="shared" si="0"/>
        <v>91</v>
      </c>
      <c r="H9" s="2"/>
      <c r="I9" s="1"/>
      <c r="J9" s="1"/>
      <c r="K9" s="49"/>
      <c r="L9" s="4"/>
      <c r="M9" s="20"/>
      <c r="N9" s="4"/>
      <c r="O9" s="2"/>
      <c r="P9" s="6" t="s">
        <v>49</v>
      </c>
      <c r="Q9" s="28" t="s">
        <v>6</v>
      </c>
      <c r="R9" s="49">
        <v>123</v>
      </c>
      <c r="S9" s="49">
        <v>86</v>
      </c>
      <c r="T9" s="20"/>
      <c r="U9" s="29">
        <f t="shared" si="1"/>
        <v>123</v>
      </c>
      <c r="V9" s="2"/>
      <c r="W9" s="6"/>
      <c r="X9" s="6"/>
      <c r="Y9" s="9"/>
      <c r="Z9" s="9"/>
      <c r="AA9" s="9"/>
      <c r="AB9" s="2"/>
    </row>
    <row r="10" spans="1:28" ht="12.75">
      <c r="A10" s="2"/>
      <c r="B10" s="1" t="s">
        <v>120</v>
      </c>
      <c r="C10" s="36" t="s">
        <v>76</v>
      </c>
      <c r="D10" s="49">
        <v>104</v>
      </c>
      <c r="E10" s="49">
        <v>83</v>
      </c>
      <c r="F10" s="20"/>
      <c r="G10" s="27">
        <f t="shared" si="0"/>
        <v>104</v>
      </c>
      <c r="H10" s="2"/>
      <c r="I10" s="1"/>
      <c r="J10" s="1"/>
      <c r="K10" s="49"/>
      <c r="L10" s="4"/>
      <c r="M10" s="20"/>
      <c r="N10" s="4"/>
      <c r="O10" s="2"/>
      <c r="P10" s="1" t="s">
        <v>34</v>
      </c>
      <c r="Q10" s="31" t="s">
        <v>6</v>
      </c>
      <c r="R10" s="49">
        <v>109</v>
      </c>
      <c r="S10" s="49">
        <v>130</v>
      </c>
      <c r="T10" s="20"/>
      <c r="U10" s="32">
        <f t="shared" si="1"/>
        <v>130</v>
      </c>
      <c r="V10" s="2"/>
      <c r="W10" s="6"/>
      <c r="X10" s="6"/>
      <c r="Y10" s="9"/>
      <c r="Z10" s="9"/>
      <c r="AA10" s="9"/>
      <c r="AB10" s="2"/>
    </row>
    <row r="11" spans="1:28" ht="12.75">
      <c r="A11" s="2"/>
      <c r="B11" s="6" t="s">
        <v>131</v>
      </c>
      <c r="C11" s="36" t="s">
        <v>76</v>
      </c>
      <c r="D11" s="49">
        <v>80</v>
      </c>
      <c r="E11" s="49">
        <v>86</v>
      </c>
      <c r="F11" s="20"/>
      <c r="G11" s="27">
        <f t="shared" si="0"/>
        <v>86</v>
      </c>
      <c r="H11" s="2"/>
      <c r="I11" s="1"/>
      <c r="J11" s="1"/>
      <c r="K11" s="49"/>
      <c r="L11" s="4"/>
      <c r="M11" s="20"/>
      <c r="N11" s="4"/>
      <c r="O11" s="2"/>
      <c r="P11" s="58" t="s">
        <v>119</v>
      </c>
      <c r="Q11" s="64" t="s">
        <v>6</v>
      </c>
      <c r="R11" s="52">
        <v>139</v>
      </c>
      <c r="S11" s="52">
        <v>83</v>
      </c>
      <c r="T11" s="20"/>
      <c r="U11" s="65">
        <f t="shared" si="1"/>
        <v>139</v>
      </c>
      <c r="V11" s="2"/>
      <c r="W11" s="46"/>
      <c r="X11" s="6"/>
      <c r="Y11" s="9"/>
      <c r="Z11" s="9"/>
      <c r="AA11" s="9"/>
      <c r="AB11" s="2"/>
    </row>
    <row r="12" spans="1:28" ht="12.75">
      <c r="A12" s="2"/>
      <c r="B12" s="6"/>
      <c r="C12" s="47"/>
      <c r="D12" s="50"/>
      <c r="E12" s="9"/>
      <c r="F12" s="20"/>
      <c r="G12" s="9"/>
      <c r="H12" s="2"/>
      <c r="I12" s="1"/>
      <c r="J12" s="1"/>
      <c r="K12" s="49"/>
      <c r="L12" s="4"/>
      <c r="M12" s="20"/>
      <c r="N12" s="4"/>
      <c r="O12" s="2"/>
      <c r="P12" s="1"/>
      <c r="Q12" s="1"/>
      <c r="R12" s="4"/>
      <c r="S12" s="4"/>
      <c r="T12" s="4"/>
      <c r="U12" s="1"/>
      <c r="V12" s="2"/>
      <c r="W12" s="6"/>
      <c r="X12" s="6"/>
      <c r="Y12" s="9"/>
      <c r="Z12" s="9"/>
      <c r="AA12" s="9"/>
      <c r="AB12" s="2"/>
    </row>
    <row r="13" spans="1:28" ht="12.75">
      <c r="A13" s="2"/>
      <c r="B13" s="1"/>
      <c r="C13" s="37"/>
      <c r="D13" s="49"/>
      <c r="E13" s="4"/>
      <c r="F13" s="20"/>
      <c r="G13" s="1"/>
      <c r="H13" s="2"/>
      <c r="I13" s="1"/>
      <c r="J13" s="1"/>
      <c r="K13" s="49"/>
      <c r="L13" s="4"/>
      <c r="M13" s="20"/>
      <c r="N13" s="4"/>
      <c r="O13" s="2"/>
      <c r="P13" s="55"/>
      <c r="Q13" s="55"/>
      <c r="R13" s="56"/>
      <c r="S13" s="57"/>
      <c r="T13" s="20"/>
      <c r="U13" s="57"/>
      <c r="V13" s="2"/>
      <c r="W13" s="6"/>
      <c r="X13" s="6"/>
      <c r="Y13" s="9"/>
      <c r="Z13" s="9"/>
      <c r="AA13" s="9"/>
      <c r="AB13" s="2"/>
    </row>
    <row r="14" spans="1:28" ht="12.75">
      <c r="A14" s="2"/>
      <c r="B14" s="1"/>
      <c r="C14" s="1"/>
      <c r="D14" s="49"/>
      <c r="E14" s="4"/>
      <c r="F14" s="20"/>
      <c r="G14" s="1"/>
      <c r="H14" s="2"/>
      <c r="I14" s="1"/>
      <c r="J14" s="1"/>
      <c r="K14" s="49"/>
      <c r="L14" s="4"/>
      <c r="M14" s="20"/>
      <c r="N14" s="4"/>
      <c r="O14" s="2"/>
      <c r="P14" s="6"/>
      <c r="Q14" s="6"/>
      <c r="R14" s="50"/>
      <c r="S14" s="9"/>
      <c r="T14" s="20"/>
      <c r="U14" s="9"/>
      <c r="V14" s="2"/>
      <c r="W14" s="6"/>
      <c r="X14" s="6"/>
      <c r="Y14" s="9"/>
      <c r="Z14" s="9"/>
      <c r="AA14" s="9"/>
      <c r="AB14" s="2"/>
    </row>
    <row r="15" spans="1:28" ht="12.75">
      <c r="A15" s="2"/>
      <c r="B15" s="1"/>
      <c r="C15" s="1"/>
      <c r="D15" s="49"/>
      <c r="E15" s="4"/>
      <c r="F15" s="20"/>
      <c r="G15" s="1"/>
      <c r="H15" s="2"/>
      <c r="I15" s="1"/>
      <c r="J15" s="1"/>
      <c r="K15" s="49"/>
      <c r="L15" s="4"/>
      <c r="M15" s="20"/>
      <c r="N15" s="4"/>
      <c r="O15" s="2"/>
      <c r="P15" s="1"/>
      <c r="Q15" s="1"/>
      <c r="R15" s="49"/>
      <c r="S15" s="4"/>
      <c r="T15" s="20"/>
      <c r="U15" s="1"/>
      <c r="V15" s="2"/>
      <c r="W15" s="1"/>
      <c r="X15" s="1"/>
      <c r="Y15" s="4"/>
      <c r="Z15" s="4"/>
      <c r="AA15" s="1"/>
      <c r="AB15" s="2"/>
    </row>
    <row r="16" spans="1:28" ht="12.75">
      <c r="A16" s="2"/>
      <c r="B16" s="1"/>
      <c r="C16" s="1"/>
      <c r="D16" s="49"/>
      <c r="E16" s="4"/>
      <c r="F16" s="20"/>
      <c r="G16" s="15">
        <f>SUM(G3:G15)</f>
        <v>832</v>
      </c>
      <c r="H16" s="2"/>
      <c r="I16" s="1"/>
      <c r="J16" s="1"/>
      <c r="K16" s="49"/>
      <c r="L16" s="4"/>
      <c r="M16" s="20"/>
      <c r="N16" s="15">
        <f>SUM(N3:N15)</f>
        <v>257</v>
      </c>
      <c r="O16" s="2"/>
      <c r="P16" s="1"/>
      <c r="Q16" s="1"/>
      <c r="R16" s="49"/>
      <c r="S16" s="4"/>
      <c r="T16" s="20"/>
      <c r="U16" s="15">
        <f>SUM(U3:U14)</f>
        <v>1051</v>
      </c>
      <c r="V16" s="2"/>
      <c r="W16" s="1"/>
      <c r="X16" s="1"/>
      <c r="Y16" s="4"/>
      <c r="Z16" s="4"/>
      <c r="AA16" s="15">
        <f>SUM(AA3:AA14)</f>
        <v>179</v>
      </c>
      <c r="AB16" s="2"/>
    </row>
    <row r="17" spans="1:28" ht="5.25" customHeight="1">
      <c r="A17" s="2"/>
      <c r="B17" s="2"/>
      <c r="C17" s="2"/>
      <c r="D17" s="7"/>
      <c r="E17" s="7"/>
      <c r="F17" s="20"/>
      <c r="G17" s="2"/>
      <c r="H17" s="2"/>
      <c r="I17" s="2"/>
      <c r="J17" s="2"/>
      <c r="K17" s="7"/>
      <c r="L17" s="7"/>
      <c r="M17" s="20"/>
      <c r="N17" s="2"/>
      <c r="O17" s="2"/>
      <c r="P17" s="2"/>
      <c r="Q17" s="2"/>
      <c r="R17" s="7"/>
      <c r="S17" s="7"/>
      <c r="T17" s="20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/>
      <c r="B18" s="3" t="s">
        <v>1</v>
      </c>
      <c r="C18" s="3" t="s">
        <v>2</v>
      </c>
      <c r="D18" s="48" t="s">
        <v>60</v>
      </c>
      <c r="E18" s="8" t="s">
        <v>61</v>
      </c>
      <c r="F18" s="51"/>
      <c r="G18" s="38" t="s">
        <v>64</v>
      </c>
      <c r="H18" s="2"/>
      <c r="I18" s="3" t="s">
        <v>1</v>
      </c>
      <c r="J18" s="3" t="s">
        <v>2</v>
      </c>
      <c r="K18" s="48" t="s">
        <v>60</v>
      </c>
      <c r="L18" s="8" t="s">
        <v>61</v>
      </c>
      <c r="M18" s="51"/>
      <c r="N18" s="38" t="s">
        <v>64</v>
      </c>
      <c r="O18" s="2"/>
      <c r="P18" s="3" t="s">
        <v>1</v>
      </c>
      <c r="Q18" s="3" t="s">
        <v>2</v>
      </c>
      <c r="R18" s="48" t="s">
        <v>60</v>
      </c>
      <c r="S18" s="8" t="s">
        <v>61</v>
      </c>
      <c r="T18" s="51"/>
      <c r="U18" s="38" t="s">
        <v>64</v>
      </c>
      <c r="V18" s="2"/>
      <c r="W18" s="3" t="s">
        <v>1</v>
      </c>
      <c r="X18" s="3" t="s">
        <v>2</v>
      </c>
      <c r="Y18" s="8" t="s">
        <v>60</v>
      </c>
      <c r="Z18" s="8" t="s">
        <v>61</v>
      </c>
      <c r="AA18" s="38" t="s">
        <v>64</v>
      </c>
      <c r="AB18" s="2"/>
    </row>
    <row r="19" spans="1:28" ht="12.75">
      <c r="A19" s="2"/>
      <c r="B19" s="1" t="s">
        <v>33</v>
      </c>
      <c r="C19" s="25" t="s">
        <v>14</v>
      </c>
      <c r="D19" s="49">
        <v>84</v>
      </c>
      <c r="E19" s="49">
        <v>89</v>
      </c>
      <c r="F19" s="20"/>
      <c r="G19" s="26">
        <f aca="true" t="shared" si="2" ref="G19:G28">MAX(D19:F19)</f>
        <v>89</v>
      </c>
      <c r="H19" s="2"/>
      <c r="I19" s="1" t="s">
        <v>82</v>
      </c>
      <c r="J19" s="24" t="s">
        <v>96</v>
      </c>
      <c r="K19" s="49">
        <v>93</v>
      </c>
      <c r="L19" s="49">
        <v>87</v>
      </c>
      <c r="M19" s="20"/>
      <c r="N19" s="27">
        <f>MAX(K19:M19)</f>
        <v>93</v>
      </c>
      <c r="O19" s="2"/>
      <c r="P19" s="1" t="s">
        <v>85</v>
      </c>
      <c r="Q19" s="28" t="s">
        <v>73</v>
      </c>
      <c r="R19" s="49">
        <v>121</v>
      </c>
      <c r="S19" s="49">
        <v>137</v>
      </c>
      <c r="T19" s="20"/>
      <c r="U19" s="29">
        <f>MAX(R19:T19)</f>
        <v>137</v>
      </c>
      <c r="V19" s="2"/>
      <c r="W19" s="1" t="s">
        <v>40</v>
      </c>
      <c r="X19" s="31" t="s">
        <v>110</v>
      </c>
      <c r="Y19" s="49">
        <v>80</v>
      </c>
      <c r="Z19" s="49">
        <v>107</v>
      </c>
      <c r="AA19" s="32">
        <f>MAX(Y19:Z19)</f>
        <v>107</v>
      </c>
      <c r="AB19" s="2"/>
    </row>
    <row r="20" spans="1:28" ht="12.75">
      <c r="A20" s="2"/>
      <c r="B20" s="1" t="s">
        <v>13</v>
      </c>
      <c r="C20" s="28" t="s">
        <v>14</v>
      </c>
      <c r="D20" s="49">
        <v>112</v>
      </c>
      <c r="E20" s="49">
        <v>115</v>
      </c>
      <c r="F20" s="20"/>
      <c r="G20" s="29">
        <f t="shared" si="2"/>
        <v>115</v>
      </c>
      <c r="H20" s="2"/>
      <c r="I20" s="1" t="s">
        <v>83</v>
      </c>
      <c r="J20" s="25" t="s">
        <v>96</v>
      </c>
      <c r="K20" s="49">
        <v>66</v>
      </c>
      <c r="L20" s="49">
        <v>64</v>
      </c>
      <c r="M20" s="20"/>
      <c r="N20" s="26">
        <f>MAX(K20:M20)</f>
        <v>66</v>
      </c>
      <c r="O20" s="2"/>
      <c r="P20" s="1" t="s">
        <v>98</v>
      </c>
      <c r="Q20" s="31" t="s">
        <v>73</v>
      </c>
      <c r="R20" s="49">
        <v>80</v>
      </c>
      <c r="S20" s="49">
        <v>66</v>
      </c>
      <c r="T20" s="20"/>
      <c r="U20" s="32">
        <f aca="true" t="shared" si="3" ref="U20:U29">MAX(R20:T20)</f>
        <v>80</v>
      </c>
      <c r="V20" s="2"/>
      <c r="W20" s="1" t="s">
        <v>121</v>
      </c>
      <c r="X20" s="28" t="s">
        <v>110</v>
      </c>
      <c r="Y20" s="49">
        <v>74</v>
      </c>
      <c r="Z20" s="49">
        <v>96</v>
      </c>
      <c r="AA20" s="29">
        <f>MAX(Y20:Z20)</f>
        <v>96</v>
      </c>
      <c r="AB20" s="2"/>
    </row>
    <row r="21" spans="1:28" ht="12.75">
      <c r="A21" s="2"/>
      <c r="B21" s="1" t="s">
        <v>92</v>
      </c>
      <c r="C21" s="25" t="s">
        <v>14</v>
      </c>
      <c r="D21" s="49">
        <v>90</v>
      </c>
      <c r="E21" s="49">
        <v>77</v>
      </c>
      <c r="F21" s="20"/>
      <c r="G21" s="26">
        <f t="shared" si="2"/>
        <v>90</v>
      </c>
      <c r="H21" s="2"/>
      <c r="I21" s="1" t="s">
        <v>93</v>
      </c>
      <c r="J21" s="25" t="s">
        <v>96</v>
      </c>
      <c r="K21" s="49">
        <v>89</v>
      </c>
      <c r="L21" s="49">
        <v>79</v>
      </c>
      <c r="M21" s="20"/>
      <c r="N21" s="26">
        <f>MAX(K21:M21)</f>
        <v>89</v>
      </c>
      <c r="O21" s="2"/>
      <c r="P21" s="1" t="s">
        <v>81</v>
      </c>
      <c r="Q21" s="31" t="s">
        <v>73</v>
      </c>
      <c r="R21" s="49">
        <v>101</v>
      </c>
      <c r="S21" s="49">
        <v>102</v>
      </c>
      <c r="T21" s="20"/>
      <c r="U21" s="32">
        <f t="shared" si="3"/>
        <v>102</v>
      </c>
      <c r="V21" s="2"/>
      <c r="W21" s="1" t="s">
        <v>52</v>
      </c>
      <c r="X21" s="31" t="s">
        <v>110</v>
      </c>
      <c r="Y21" s="49">
        <v>59</v>
      </c>
      <c r="Z21" s="49">
        <v>78</v>
      </c>
      <c r="AA21" s="32">
        <f aca="true" t="shared" si="4" ref="AA21:AA27">MAX(Y21:Z21)</f>
        <v>78</v>
      </c>
      <c r="AB21" s="2"/>
    </row>
    <row r="22" spans="1:28" ht="12.75">
      <c r="A22" s="2"/>
      <c r="B22" s="6" t="s">
        <v>108</v>
      </c>
      <c r="C22" s="31" t="s">
        <v>14</v>
      </c>
      <c r="D22" s="49">
        <v>56</v>
      </c>
      <c r="E22" s="49">
        <v>96</v>
      </c>
      <c r="F22" s="20"/>
      <c r="G22" s="32">
        <f t="shared" si="2"/>
        <v>96</v>
      </c>
      <c r="H22" s="2"/>
      <c r="I22" s="6" t="s">
        <v>112</v>
      </c>
      <c r="J22" s="24" t="s">
        <v>96</v>
      </c>
      <c r="K22" s="49">
        <v>89</v>
      </c>
      <c r="L22" s="49">
        <v>73</v>
      </c>
      <c r="M22" s="20"/>
      <c r="N22" s="27">
        <f>MAX(K22:M22)</f>
        <v>89</v>
      </c>
      <c r="O22" s="2"/>
      <c r="P22" s="1" t="s">
        <v>78</v>
      </c>
      <c r="Q22" s="28" t="s">
        <v>73</v>
      </c>
      <c r="R22" s="49">
        <v>100</v>
      </c>
      <c r="S22" s="49">
        <v>87</v>
      </c>
      <c r="T22" s="20"/>
      <c r="U22" s="29">
        <f t="shared" si="3"/>
        <v>100</v>
      </c>
      <c r="V22" s="2"/>
      <c r="W22" s="1" t="s">
        <v>51</v>
      </c>
      <c r="X22" s="31" t="s">
        <v>110</v>
      </c>
      <c r="Y22" s="49">
        <v>78</v>
      </c>
      <c r="Z22" s="49">
        <v>89</v>
      </c>
      <c r="AA22" s="32">
        <f t="shared" si="4"/>
        <v>89</v>
      </c>
      <c r="AB22" s="2"/>
    </row>
    <row r="23" spans="1:28" ht="12.75">
      <c r="A23" s="2"/>
      <c r="B23" s="1" t="s">
        <v>35</v>
      </c>
      <c r="C23" s="28" t="s">
        <v>14</v>
      </c>
      <c r="D23" s="49">
        <v>69</v>
      </c>
      <c r="E23" s="49">
        <v>63</v>
      </c>
      <c r="F23" s="20"/>
      <c r="G23" s="29">
        <f t="shared" si="2"/>
        <v>69</v>
      </c>
      <c r="H23" s="2"/>
      <c r="I23" s="6"/>
      <c r="J23" s="6"/>
      <c r="K23" s="49"/>
      <c r="L23" s="4"/>
      <c r="M23" s="20"/>
      <c r="N23" s="9"/>
      <c r="O23" s="2"/>
      <c r="P23" s="1" t="s">
        <v>107</v>
      </c>
      <c r="Q23" s="28" t="s">
        <v>73</v>
      </c>
      <c r="R23" s="49">
        <v>98</v>
      </c>
      <c r="S23" s="49">
        <v>100</v>
      </c>
      <c r="T23" s="20"/>
      <c r="U23" s="29">
        <f t="shared" si="3"/>
        <v>100</v>
      </c>
      <c r="V23" s="2"/>
      <c r="W23" s="1" t="s">
        <v>104</v>
      </c>
      <c r="X23" s="31" t="s">
        <v>110</v>
      </c>
      <c r="Y23" s="49">
        <v>70</v>
      </c>
      <c r="Z23" s="49">
        <v>90</v>
      </c>
      <c r="AA23" s="32">
        <f t="shared" si="4"/>
        <v>90</v>
      </c>
      <c r="AB23" s="2"/>
    </row>
    <row r="24" spans="1:28" ht="12.75">
      <c r="A24" s="2"/>
      <c r="B24" s="6" t="s">
        <v>55</v>
      </c>
      <c r="C24" s="28" t="s">
        <v>14</v>
      </c>
      <c r="D24" s="49">
        <v>99</v>
      </c>
      <c r="E24" s="49">
        <v>94</v>
      </c>
      <c r="F24" s="20"/>
      <c r="G24" s="29">
        <f t="shared" si="2"/>
        <v>99</v>
      </c>
      <c r="H24" s="2"/>
      <c r="I24" s="1"/>
      <c r="J24" s="1"/>
      <c r="K24" s="49"/>
      <c r="L24" s="4"/>
      <c r="M24" s="20"/>
      <c r="N24" s="1"/>
      <c r="O24" s="2"/>
      <c r="P24" s="1" t="s">
        <v>91</v>
      </c>
      <c r="Q24" s="31" t="s">
        <v>73</v>
      </c>
      <c r="R24" s="49">
        <v>78</v>
      </c>
      <c r="S24" s="49">
        <v>73</v>
      </c>
      <c r="T24" s="20"/>
      <c r="U24" s="32">
        <f t="shared" si="3"/>
        <v>78</v>
      </c>
      <c r="V24" s="2"/>
      <c r="W24" s="6" t="s">
        <v>106</v>
      </c>
      <c r="X24" s="28" t="s">
        <v>110</v>
      </c>
      <c r="Y24" s="49">
        <v>65</v>
      </c>
      <c r="Z24" s="49">
        <v>97</v>
      </c>
      <c r="AA24" s="29">
        <f t="shared" si="4"/>
        <v>97</v>
      </c>
      <c r="AB24" s="2"/>
    </row>
    <row r="25" spans="1:28" ht="12.75">
      <c r="A25" s="2"/>
      <c r="B25" s="6" t="s">
        <v>117</v>
      </c>
      <c r="C25" s="28" t="s">
        <v>14</v>
      </c>
      <c r="D25" s="49">
        <v>79</v>
      </c>
      <c r="E25" s="49">
        <v>110</v>
      </c>
      <c r="F25" s="20"/>
      <c r="G25" s="29">
        <f t="shared" si="2"/>
        <v>110</v>
      </c>
      <c r="H25" s="2"/>
      <c r="I25" s="1"/>
      <c r="J25" s="1"/>
      <c r="K25" s="49"/>
      <c r="L25" s="4"/>
      <c r="M25" s="20"/>
      <c r="N25" s="1"/>
      <c r="O25" s="2"/>
      <c r="P25" s="1" t="s">
        <v>102</v>
      </c>
      <c r="Q25" s="31" t="s">
        <v>73</v>
      </c>
      <c r="R25" s="49">
        <v>0</v>
      </c>
      <c r="S25" s="49">
        <v>99</v>
      </c>
      <c r="T25" s="20"/>
      <c r="U25" s="32">
        <f t="shared" si="3"/>
        <v>99</v>
      </c>
      <c r="V25" s="2"/>
      <c r="W25" s="1" t="s">
        <v>116</v>
      </c>
      <c r="X25" s="31" t="s">
        <v>110</v>
      </c>
      <c r="Y25" s="49">
        <v>96</v>
      </c>
      <c r="Z25" s="49">
        <v>94</v>
      </c>
      <c r="AA25" s="32">
        <f t="shared" si="4"/>
        <v>96</v>
      </c>
      <c r="AB25" s="2"/>
    </row>
    <row r="26" spans="1:28" ht="12.75">
      <c r="A26" s="2"/>
      <c r="B26" s="46" t="s">
        <v>18</v>
      </c>
      <c r="C26" s="24" t="s">
        <v>14</v>
      </c>
      <c r="D26" s="49">
        <v>99</v>
      </c>
      <c r="E26" s="49">
        <v>78</v>
      </c>
      <c r="F26" s="20"/>
      <c r="G26" s="27">
        <f t="shared" si="2"/>
        <v>99</v>
      </c>
      <c r="H26" s="2"/>
      <c r="I26" s="1"/>
      <c r="J26" s="1"/>
      <c r="K26" s="49"/>
      <c r="L26" s="4"/>
      <c r="M26" s="20"/>
      <c r="N26" s="1"/>
      <c r="O26" s="2"/>
      <c r="P26" s="1" t="s">
        <v>41</v>
      </c>
      <c r="Q26" s="28" t="s">
        <v>73</v>
      </c>
      <c r="R26" s="49">
        <v>91</v>
      </c>
      <c r="S26" s="49">
        <v>107</v>
      </c>
      <c r="T26" s="20"/>
      <c r="U26" s="29">
        <f t="shared" si="3"/>
        <v>107</v>
      </c>
      <c r="V26" s="2"/>
      <c r="W26" s="1" t="s">
        <v>118</v>
      </c>
      <c r="X26" s="31" t="s">
        <v>110</v>
      </c>
      <c r="Y26" s="49">
        <v>91</v>
      </c>
      <c r="Z26" s="49">
        <v>71</v>
      </c>
      <c r="AA26" s="32">
        <f t="shared" si="4"/>
        <v>91</v>
      </c>
      <c r="AB26" s="2"/>
    </row>
    <row r="27" spans="1:28" ht="12.75">
      <c r="A27" s="2"/>
      <c r="B27" s="6" t="s">
        <v>129</v>
      </c>
      <c r="C27" s="28" t="s">
        <v>14</v>
      </c>
      <c r="D27" s="49">
        <v>100</v>
      </c>
      <c r="E27" s="49">
        <v>102</v>
      </c>
      <c r="F27" s="20"/>
      <c r="G27" s="29">
        <f t="shared" si="2"/>
        <v>102</v>
      </c>
      <c r="H27" s="2"/>
      <c r="I27" s="1"/>
      <c r="J27" s="1"/>
      <c r="K27" s="49"/>
      <c r="L27" s="4"/>
      <c r="M27" s="20"/>
      <c r="N27" s="1"/>
      <c r="O27" s="2"/>
      <c r="P27" s="6" t="s">
        <v>105</v>
      </c>
      <c r="Q27" s="31" t="s">
        <v>73</v>
      </c>
      <c r="R27" s="49">
        <v>43</v>
      </c>
      <c r="S27" s="49">
        <v>55</v>
      </c>
      <c r="T27" s="20"/>
      <c r="U27" s="32">
        <f t="shared" si="3"/>
        <v>55</v>
      </c>
      <c r="V27" s="2"/>
      <c r="W27" s="1" t="s">
        <v>134</v>
      </c>
      <c r="X27" s="28" t="s">
        <v>110</v>
      </c>
      <c r="Y27" s="49">
        <v>106</v>
      </c>
      <c r="Z27" s="49">
        <v>77</v>
      </c>
      <c r="AA27" s="29">
        <f t="shared" si="4"/>
        <v>106</v>
      </c>
      <c r="AB27" s="2"/>
    </row>
    <row r="28" spans="1:28" ht="12.75">
      <c r="A28" s="2"/>
      <c r="B28" s="6" t="s">
        <v>130</v>
      </c>
      <c r="C28" s="28" t="s">
        <v>14</v>
      </c>
      <c r="D28" s="49">
        <v>70</v>
      </c>
      <c r="E28" s="49">
        <v>112</v>
      </c>
      <c r="F28" s="20"/>
      <c r="G28" s="29">
        <f t="shared" si="2"/>
        <v>112</v>
      </c>
      <c r="H28" s="2"/>
      <c r="I28" s="1"/>
      <c r="J28" s="1"/>
      <c r="K28" s="49"/>
      <c r="L28" s="4"/>
      <c r="M28" s="20"/>
      <c r="N28" s="1"/>
      <c r="O28" s="2"/>
      <c r="P28" s="1" t="s">
        <v>109</v>
      </c>
      <c r="Q28" s="28" t="s">
        <v>73</v>
      </c>
      <c r="R28" s="49">
        <v>134</v>
      </c>
      <c r="S28" s="49">
        <v>97</v>
      </c>
      <c r="T28" s="20"/>
      <c r="U28" s="29">
        <f t="shared" si="3"/>
        <v>134</v>
      </c>
      <c r="V28" s="2"/>
      <c r="W28" s="6"/>
      <c r="X28" s="6"/>
      <c r="Y28" s="9"/>
      <c r="Z28" s="9"/>
      <c r="AA28" s="9"/>
      <c r="AB28" s="2"/>
    </row>
    <row r="29" spans="1:28" ht="12.75">
      <c r="A29" s="2"/>
      <c r="B29" s="6"/>
      <c r="C29" s="6"/>
      <c r="D29" s="50"/>
      <c r="E29" s="9"/>
      <c r="F29" s="20"/>
      <c r="G29" s="9"/>
      <c r="H29" s="2"/>
      <c r="I29" s="1"/>
      <c r="J29" s="1"/>
      <c r="K29" s="49"/>
      <c r="L29" s="4"/>
      <c r="M29" s="20"/>
      <c r="N29" s="1"/>
      <c r="O29" s="2"/>
      <c r="P29" s="1" t="s">
        <v>111</v>
      </c>
      <c r="Q29" s="31" t="s">
        <v>73</v>
      </c>
      <c r="R29" s="49">
        <v>65</v>
      </c>
      <c r="S29" s="49">
        <v>0</v>
      </c>
      <c r="T29" s="20"/>
      <c r="U29" s="32">
        <f t="shared" si="3"/>
        <v>65</v>
      </c>
      <c r="V29" s="2"/>
      <c r="W29" s="6"/>
      <c r="X29" s="6"/>
      <c r="Y29" s="9"/>
      <c r="Z29" s="9"/>
      <c r="AA29" s="9"/>
      <c r="AB29" s="2"/>
    </row>
    <row r="30" spans="1:28" ht="12.75">
      <c r="A30" s="2"/>
      <c r="B30" s="6"/>
      <c r="C30" s="6"/>
      <c r="D30" s="50"/>
      <c r="E30" s="9"/>
      <c r="F30" s="20"/>
      <c r="G30" s="9"/>
      <c r="H30" s="2"/>
      <c r="I30" s="1"/>
      <c r="J30" s="1"/>
      <c r="K30" s="49"/>
      <c r="L30" s="4"/>
      <c r="M30" s="20"/>
      <c r="N30" s="1"/>
      <c r="O30" s="2"/>
      <c r="P30" s="1" t="s">
        <v>54</v>
      </c>
      <c r="Q30" s="31" t="s">
        <v>73</v>
      </c>
      <c r="R30" s="49">
        <v>87</v>
      </c>
      <c r="S30" s="49">
        <v>92</v>
      </c>
      <c r="T30" s="20"/>
      <c r="U30" s="32">
        <f>MAX(R30:T30)</f>
        <v>92</v>
      </c>
      <c r="V30" s="2"/>
      <c r="W30" s="6"/>
      <c r="X30" s="6"/>
      <c r="Y30" s="9"/>
      <c r="Z30" s="9"/>
      <c r="AA30" s="9"/>
      <c r="AB30" s="2"/>
    </row>
    <row r="31" spans="1:28" ht="12.75">
      <c r="A31" s="2"/>
      <c r="B31" s="6"/>
      <c r="C31" s="6"/>
      <c r="D31" s="50"/>
      <c r="E31" s="9"/>
      <c r="F31" s="20"/>
      <c r="G31" s="9"/>
      <c r="H31" s="2"/>
      <c r="I31" s="1"/>
      <c r="J31" s="1"/>
      <c r="K31" s="49"/>
      <c r="L31" s="4"/>
      <c r="M31" s="20"/>
      <c r="N31" s="1"/>
      <c r="O31" s="2"/>
      <c r="P31" s="13" t="s">
        <v>126</v>
      </c>
      <c r="Q31" s="28" t="s">
        <v>73</v>
      </c>
      <c r="R31" s="49">
        <v>95</v>
      </c>
      <c r="S31" s="49">
        <v>121</v>
      </c>
      <c r="T31" s="20"/>
      <c r="U31" s="29">
        <f>MAX(R31:T31)</f>
        <v>121</v>
      </c>
      <c r="V31" s="2"/>
      <c r="W31" s="1"/>
      <c r="X31" s="1"/>
      <c r="Y31" s="4"/>
      <c r="Z31" s="4"/>
      <c r="AA31" s="1"/>
      <c r="AB31" s="2"/>
    </row>
    <row r="32" spans="1:28" ht="12.75">
      <c r="A32" s="2"/>
      <c r="B32" s="6"/>
      <c r="C32" s="6"/>
      <c r="D32" s="50"/>
      <c r="E32" s="9"/>
      <c r="F32" s="20"/>
      <c r="G32" s="9"/>
      <c r="H32" s="2"/>
      <c r="I32" s="1"/>
      <c r="J32" s="1"/>
      <c r="K32" s="49"/>
      <c r="L32" s="4"/>
      <c r="M32" s="20"/>
      <c r="N32" s="1"/>
      <c r="O32" s="2"/>
      <c r="P32" s="13" t="s">
        <v>132</v>
      </c>
      <c r="Q32" s="31" t="s">
        <v>73</v>
      </c>
      <c r="R32" s="49">
        <v>48</v>
      </c>
      <c r="S32" s="49">
        <v>34</v>
      </c>
      <c r="T32" s="20"/>
      <c r="U32" s="54">
        <f>MAX(R32:T32)</f>
        <v>48</v>
      </c>
      <c r="V32" s="2"/>
      <c r="W32" s="1"/>
      <c r="X32" s="1"/>
      <c r="Y32" s="4"/>
      <c r="Z32" s="4"/>
      <c r="AA32" s="15">
        <f>SUM(AA19:AA30)</f>
        <v>850</v>
      </c>
      <c r="AB32" s="2"/>
    </row>
    <row r="33" spans="1:28" ht="12.75">
      <c r="A33" s="2"/>
      <c r="B33" s="6"/>
      <c r="C33" s="6"/>
      <c r="D33" s="50"/>
      <c r="E33" s="9"/>
      <c r="F33" s="20"/>
      <c r="G33" s="9"/>
      <c r="H33" s="2"/>
      <c r="I33" s="13"/>
      <c r="J33" s="13"/>
      <c r="K33" s="52"/>
      <c r="L33" s="4"/>
      <c r="M33" s="20"/>
      <c r="N33" s="1"/>
      <c r="O33" s="2"/>
      <c r="P33" s="13" t="s">
        <v>133</v>
      </c>
      <c r="Q33" s="53" t="s">
        <v>73</v>
      </c>
      <c r="R33" s="52">
        <v>92</v>
      </c>
      <c r="S33" s="52">
        <v>100</v>
      </c>
      <c r="T33" s="66"/>
      <c r="U33" s="54">
        <f>MAX(R33:T33)</f>
        <v>100</v>
      </c>
      <c r="V33" s="2"/>
      <c r="W33" s="2"/>
      <c r="X33" s="2"/>
      <c r="Y33" s="2"/>
      <c r="Z33" s="2"/>
      <c r="AA33" s="2"/>
      <c r="AB33" s="2"/>
    </row>
    <row r="34" spans="1:28" ht="12.75">
      <c r="A34" s="2"/>
      <c r="B34" s="6"/>
      <c r="C34" s="6"/>
      <c r="D34" s="50"/>
      <c r="E34" s="9"/>
      <c r="F34" s="20"/>
      <c r="G34" s="9"/>
      <c r="H34" s="2"/>
      <c r="I34" s="13"/>
      <c r="J34" s="13"/>
      <c r="K34" s="52"/>
      <c r="L34" s="4"/>
      <c r="M34" s="20"/>
      <c r="N34" s="1"/>
      <c r="O34" s="2"/>
      <c r="P34" s="1"/>
      <c r="Q34" s="1"/>
      <c r="R34" s="4"/>
      <c r="S34" s="4"/>
      <c r="T34" s="4"/>
      <c r="U34" s="1"/>
      <c r="V34" s="2"/>
      <c r="W34" s="2"/>
      <c r="X34" s="2"/>
      <c r="Y34" s="2"/>
      <c r="Z34" s="2"/>
      <c r="AA34" s="2"/>
      <c r="AB34" s="2"/>
    </row>
    <row r="35" spans="1:28" ht="12.75">
      <c r="A35" s="2"/>
      <c r="B35" s="6"/>
      <c r="C35" s="6"/>
      <c r="D35" s="50"/>
      <c r="E35" s="9"/>
      <c r="F35" s="20"/>
      <c r="G35" s="9"/>
      <c r="H35" s="2"/>
      <c r="I35" s="13"/>
      <c r="J35" s="13"/>
      <c r="K35" s="52"/>
      <c r="L35" s="4"/>
      <c r="M35" s="20"/>
      <c r="N35" s="1"/>
      <c r="O35" s="2"/>
      <c r="P35" s="55"/>
      <c r="Q35" s="55"/>
      <c r="R35" s="56"/>
      <c r="S35" s="57"/>
      <c r="T35" s="20"/>
      <c r="U35" s="57"/>
      <c r="V35" s="2"/>
      <c r="W35" s="2"/>
      <c r="X35" s="2"/>
      <c r="Y35" s="2"/>
      <c r="Z35" s="2"/>
      <c r="AA35" s="2"/>
      <c r="AB35" s="2"/>
    </row>
    <row r="36" spans="1:28" ht="12.75">
      <c r="A36" s="2"/>
      <c r="B36" s="6"/>
      <c r="C36" s="6"/>
      <c r="D36" s="50"/>
      <c r="E36" s="9"/>
      <c r="F36" s="20"/>
      <c r="G36" s="9"/>
      <c r="H36" s="2"/>
      <c r="I36" s="13"/>
      <c r="J36" s="13"/>
      <c r="K36" s="52"/>
      <c r="L36" s="4"/>
      <c r="M36" s="20"/>
      <c r="N36" s="1"/>
      <c r="O36" s="2"/>
      <c r="P36" s="6"/>
      <c r="Q36" s="6"/>
      <c r="R36" s="50"/>
      <c r="S36" s="9"/>
      <c r="T36" s="20"/>
      <c r="U36" s="6"/>
      <c r="V36" s="2"/>
      <c r="W36" s="2"/>
      <c r="X36" s="2"/>
      <c r="Y36" s="2"/>
      <c r="Z36" s="2"/>
      <c r="AA36" s="2"/>
      <c r="AB36" s="2"/>
    </row>
    <row r="37" spans="1:28" s="11" customFormat="1" ht="12.75">
      <c r="A37" s="2"/>
      <c r="B37" s="6"/>
      <c r="C37" s="6"/>
      <c r="D37" s="50"/>
      <c r="E37" s="9"/>
      <c r="F37" s="20"/>
      <c r="G37" s="16">
        <f>SUM(G19:G36)</f>
        <v>981</v>
      </c>
      <c r="H37" s="14"/>
      <c r="I37" s="6"/>
      <c r="J37" s="6"/>
      <c r="K37" s="50"/>
      <c r="L37" s="9"/>
      <c r="M37" s="20"/>
      <c r="N37" s="16">
        <f>SUM(N19:N33)</f>
        <v>337</v>
      </c>
      <c r="O37" s="14"/>
      <c r="P37" s="6"/>
      <c r="Q37" s="6"/>
      <c r="R37" s="50"/>
      <c r="S37" s="9"/>
      <c r="T37" s="20"/>
      <c r="U37" s="16">
        <f>SUM(U19:U32)</f>
        <v>1318</v>
      </c>
      <c r="V37" s="19"/>
      <c r="W37" s="2"/>
      <c r="X37" s="2"/>
      <c r="Y37" s="2"/>
      <c r="Z37" s="2"/>
      <c r="AA37" s="2"/>
      <c r="AB37" s="2"/>
    </row>
    <row r="38" spans="1:28" ht="4.5" customHeight="1">
      <c r="A38" s="2"/>
      <c r="B38" s="2"/>
      <c r="C38" s="2"/>
      <c r="D38" s="7"/>
      <c r="E38" s="7"/>
      <c r="F38" s="20"/>
      <c r="G38" s="2"/>
      <c r="H38" s="2"/>
      <c r="I38" s="2"/>
      <c r="J38" s="2"/>
      <c r="K38" s="7"/>
      <c r="L38" s="7"/>
      <c r="M38" s="20"/>
      <c r="N38" s="2"/>
      <c r="O38" s="2"/>
      <c r="P38" s="2"/>
      <c r="Q38" s="2"/>
      <c r="R38" s="7"/>
      <c r="S38" s="7"/>
      <c r="T38" s="7"/>
      <c r="U38" s="2"/>
      <c r="V38" s="2"/>
      <c r="W38" s="2"/>
      <c r="X38" s="2"/>
      <c r="Y38" s="2"/>
      <c r="Z38" s="2"/>
      <c r="AA38" s="2"/>
      <c r="AB38" s="2"/>
    </row>
    <row r="39" spans="1:28" ht="13.5" thickBot="1">
      <c r="A39" s="2"/>
      <c r="B39" s="3" t="s">
        <v>1</v>
      </c>
      <c r="C39" s="3" t="s">
        <v>2</v>
      </c>
      <c r="D39" s="48" t="s">
        <v>60</v>
      </c>
      <c r="E39" s="8" t="s">
        <v>61</v>
      </c>
      <c r="F39" s="51"/>
      <c r="G39" s="38" t="s">
        <v>64</v>
      </c>
      <c r="H39" s="2"/>
      <c r="I39" s="3" t="s">
        <v>1</v>
      </c>
      <c r="J39" s="3" t="s">
        <v>2</v>
      </c>
      <c r="K39" s="48" t="s">
        <v>60</v>
      </c>
      <c r="L39" s="8" t="s">
        <v>61</v>
      </c>
      <c r="M39" s="51"/>
      <c r="N39" s="38" t="s">
        <v>64</v>
      </c>
      <c r="O39" s="2"/>
      <c r="P39" s="33" t="s">
        <v>2</v>
      </c>
      <c r="Q39" s="34" t="s">
        <v>66</v>
      </c>
      <c r="R39" s="133" t="s">
        <v>65</v>
      </c>
      <c r="S39" s="133"/>
      <c r="T39" s="133"/>
      <c r="U39" s="133"/>
      <c r="V39" s="2"/>
      <c r="W39" s="2"/>
      <c r="X39" s="2"/>
      <c r="Y39" s="2"/>
      <c r="Z39" s="2"/>
      <c r="AA39" s="2"/>
      <c r="AB39" s="2"/>
    </row>
    <row r="40" spans="1:28" ht="12.75">
      <c r="A40" s="2"/>
      <c r="B40" s="6" t="s">
        <v>43</v>
      </c>
      <c r="C40" s="25" t="s">
        <v>10</v>
      </c>
      <c r="D40" s="49">
        <v>76</v>
      </c>
      <c r="E40" s="49">
        <v>73</v>
      </c>
      <c r="F40" s="20"/>
      <c r="G40" s="26">
        <f>MAX(D40:F40)</f>
        <v>76</v>
      </c>
      <c r="H40" s="2"/>
      <c r="I40" t="s">
        <v>3</v>
      </c>
      <c r="J40" s="25" t="s">
        <v>63</v>
      </c>
      <c r="K40" s="49">
        <v>46</v>
      </c>
      <c r="L40" s="49">
        <v>78</v>
      </c>
      <c r="M40" s="20"/>
      <c r="N40" s="26">
        <f>MAX(K40:M40)</f>
        <v>78</v>
      </c>
      <c r="O40" s="2"/>
      <c r="P40" s="129" t="s">
        <v>76</v>
      </c>
      <c r="Q40" s="42">
        <v>9</v>
      </c>
      <c r="R40" s="117">
        <f>SUM(G16/Q40)</f>
        <v>92.44444444444444</v>
      </c>
      <c r="S40" s="118"/>
      <c r="T40" s="118"/>
      <c r="U40" s="119"/>
      <c r="V40" s="2"/>
      <c r="W40" s="2"/>
      <c r="X40" s="2"/>
      <c r="Y40" s="2"/>
      <c r="Z40" s="2"/>
      <c r="AA40" s="2"/>
      <c r="AB40" s="2"/>
    </row>
    <row r="41" spans="1:28" ht="13.5" thickBot="1">
      <c r="A41" s="2"/>
      <c r="B41" s="1" t="s">
        <v>44</v>
      </c>
      <c r="C41" s="25" t="s">
        <v>10</v>
      </c>
      <c r="D41" s="49">
        <v>80</v>
      </c>
      <c r="E41" s="49">
        <v>96</v>
      </c>
      <c r="F41" s="20"/>
      <c r="G41" s="26">
        <f>MAX(D41:F41)</f>
        <v>96</v>
      </c>
      <c r="H41" s="2"/>
      <c r="I41" s="6" t="s">
        <v>56</v>
      </c>
      <c r="J41" s="25" t="s">
        <v>63</v>
      </c>
      <c r="K41" s="49">
        <v>117</v>
      </c>
      <c r="L41" s="49">
        <v>90</v>
      </c>
      <c r="M41" s="20"/>
      <c r="N41" s="26">
        <f>MAX(K41:M41)</f>
        <v>117</v>
      </c>
      <c r="O41" s="2"/>
      <c r="P41" s="130"/>
      <c r="Q41" s="43"/>
      <c r="R41" s="120"/>
      <c r="S41" s="121"/>
      <c r="T41" s="121"/>
      <c r="U41" s="122"/>
      <c r="V41" s="2"/>
      <c r="W41" s="2"/>
      <c r="X41" s="2"/>
      <c r="Y41" s="2"/>
      <c r="Z41" s="2"/>
      <c r="AA41" s="2"/>
      <c r="AB41" s="2"/>
    </row>
    <row r="42" spans="1:28" ht="12.75">
      <c r="A42" s="2"/>
      <c r="B42" s="6"/>
      <c r="C42" s="6"/>
      <c r="D42" s="50"/>
      <c r="E42" s="9"/>
      <c r="F42" s="20"/>
      <c r="G42" s="9"/>
      <c r="H42" s="2"/>
      <c r="I42" s="6" t="s">
        <v>103</v>
      </c>
      <c r="J42" s="25" t="s">
        <v>63</v>
      </c>
      <c r="K42" s="49">
        <v>74</v>
      </c>
      <c r="L42" s="49">
        <v>84</v>
      </c>
      <c r="M42" s="20"/>
      <c r="N42" s="26">
        <f>MAX(K42:M42)</f>
        <v>84</v>
      </c>
      <c r="O42" s="2"/>
      <c r="P42" s="131" t="s">
        <v>0</v>
      </c>
      <c r="Q42" s="44">
        <v>3</v>
      </c>
      <c r="R42" s="117">
        <f>SUM(N16/Q42)</f>
        <v>85.66666666666667</v>
      </c>
      <c r="S42" s="118"/>
      <c r="T42" s="118"/>
      <c r="U42" s="119"/>
      <c r="V42" s="2"/>
      <c r="W42" s="2"/>
      <c r="X42" s="2"/>
      <c r="Y42" s="2"/>
      <c r="Z42" s="2"/>
      <c r="AA42" s="2"/>
      <c r="AB42" s="2"/>
    </row>
    <row r="43" spans="1:28" ht="13.5" thickBot="1">
      <c r="A43" s="2"/>
      <c r="B43" s="6"/>
      <c r="C43" s="6"/>
      <c r="D43" s="50"/>
      <c r="E43" s="9"/>
      <c r="F43" s="20"/>
      <c r="G43" s="9"/>
      <c r="H43" s="2"/>
      <c r="I43" s="1"/>
      <c r="J43" s="1"/>
      <c r="K43" s="49"/>
      <c r="L43" s="4"/>
      <c r="M43" s="20"/>
      <c r="N43" s="1"/>
      <c r="O43" s="2"/>
      <c r="P43" s="132"/>
      <c r="Q43" s="45"/>
      <c r="R43" s="120"/>
      <c r="S43" s="121"/>
      <c r="T43" s="121"/>
      <c r="U43" s="122"/>
      <c r="V43" s="2"/>
      <c r="W43" s="2"/>
      <c r="X43" s="2"/>
      <c r="Y43" s="2"/>
      <c r="Z43" s="2"/>
      <c r="AA43" s="2"/>
      <c r="AB43" s="2"/>
    </row>
    <row r="44" spans="1:28" ht="12.75">
      <c r="A44" s="2"/>
      <c r="B44" s="6"/>
      <c r="C44" s="6"/>
      <c r="D44" s="50"/>
      <c r="E44" s="9"/>
      <c r="F44" s="20"/>
      <c r="G44" s="9"/>
      <c r="H44" s="2"/>
      <c r="I44" s="1"/>
      <c r="J44" s="1"/>
      <c r="K44" s="49"/>
      <c r="L44" s="4"/>
      <c r="M44" s="20"/>
      <c r="N44" s="1"/>
      <c r="O44" s="2"/>
      <c r="P44" s="129" t="s">
        <v>6</v>
      </c>
      <c r="Q44" s="42">
        <v>9</v>
      </c>
      <c r="R44" s="117">
        <f>SUM(U16/Q44)</f>
        <v>116.77777777777777</v>
      </c>
      <c r="S44" s="118"/>
      <c r="T44" s="118"/>
      <c r="U44" s="119"/>
      <c r="V44" s="2"/>
      <c r="W44" s="2"/>
      <c r="X44" s="2"/>
      <c r="Y44" s="2"/>
      <c r="Z44" s="2"/>
      <c r="AA44" s="2"/>
      <c r="AB44" s="2"/>
    </row>
    <row r="45" spans="1:28" ht="13.5" thickBot="1">
      <c r="A45" s="2"/>
      <c r="B45" s="6"/>
      <c r="C45" s="6"/>
      <c r="D45" s="50"/>
      <c r="E45" s="9"/>
      <c r="F45" s="20"/>
      <c r="G45" s="9"/>
      <c r="H45" s="2"/>
      <c r="I45" s="1"/>
      <c r="J45" s="1"/>
      <c r="K45" s="49"/>
      <c r="L45" s="4"/>
      <c r="M45" s="20"/>
      <c r="N45" s="1"/>
      <c r="O45" s="2"/>
      <c r="P45" s="130"/>
      <c r="Q45" s="43"/>
      <c r="R45" s="120"/>
      <c r="S45" s="121"/>
      <c r="T45" s="121"/>
      <c r="U45" s="122"/>
      <c r="V45" s="2"/>
      <c r="W45" s="2"/>
      <c r="X45" s="2"/>
      <c r="Y45" s="2"/>
      <c r="Z45" s="2"/>
      <c r="AA45" s="2"/>
      <c r="AB45" s="2"/>
    </row>
    <row r="46" spans="1:28" ht="12.75">
      <c r="A46" s="2"/>
      <c r="B46" s="6"/>
      <c r="C46" s="6"/>
      <c r="D46" s="50"/>
      <c r="E46" s="9"/>
      <c r="F46" s="20"/>
      <c r="G46" s="9"/>
      <c r="H46" s="2"/>
      <c r="I46" s="1"/>
      <c r="J46" s="1"/>
      <c r="K46" s="49"/>
      <c r="L46" s="4"/>
      <c r="M46" s="20"/>
      <c r="N46" s="1"/>
      <c r="O46" s="2"/>
      <c r="P46" s="131" t="s">
        <v>14</v>
      </c>
      <c r="Q46" s="44">
        <v>10</v>
      </c>
      <c r="R46" s="117">
        <f>SUM(G37/Q46)</f>
        <v>98.1</v>
      </c>
      <c r="S46" s="118"/>
      <c r="T46" s="118"/>
      <c r="U46" s="119"/>
      <c r="V46" s="2"/>
      <c r="W46" s="2"/>
      <c r="X46" s="2"/>
      <c r="Y46" s="2"/>
      <c r="Z46" s="2"/>
      <c r="AA46" s="2"/>
      <c r="AB46" s="2"/>
    </row>
    <row r="47" spans="1:28" ht="13.5" thickBot="1">
      <c r="A47" s="2"/>
      <c r="B47" s="6"/>
      <c r="C47" s="6"/>
      <c r="D47" s="50"/>
      <c r="E47" s="9"/>
      <c r="F47" s="20"/>
      <c r="G47" s="9"/>
      <c r="H47" s="2"/>
      <c r="I47" s="1"/>
      <c r="J47" s="1"/>
      <c r="K47" s="49"/>
      <c r="L47" s="4"/>
      <c r="M47" s="20"/>
      <c r="N47" s="1"/>
      <c r="O47" s="2"/>
      <c r="P47" s="132"/>
      <c r="Q47" s="45"/>
      <c r="R47" s="120"/>
      <c r="S47" s="121"/>
      <c r="T47" s="121"/>
      <c r="U47" s="122"/>
      <c r="V47" s="2"/>
      <c r="W47" s="2"/>
      <c r="X47" s="2"/>
      <c r="Y47" s="2"/>
      <c r="Z47" s="2"/>
      <c r="AA47" s="2"/>
      <c r="AB47" s="2"/>
    </row>
    <row r="48" spans="1:28" ht="12.75">
      <c r="A48" s="2"/>
      <c r="B48" s="6"/>
      <c r="C48" s="6"/>
      <c r="D48" s="50"/>
      <c r="E48" s="9"/>
      <c r="F48" s="20"/>
      <c r="G48" s="9"/>
      <c r="H48" s="2"/>
      <c r="I48" s="1"/>
      <c r="J48" s="1"/>
      <c r="K48" s="49"/>
      <c r="L48" s="4"/>
      <c r="M48" s="20"/>
      <c r="N48" s="1"/>
      <c r="O48" s="2"/>
      <c r="P48" s="129" t="s">
        <v>96</v>
      </c>
      <c r="Q48" s="42">
        <v>4</v>
      </c>
      <c r="R48" s="117">
        <f>SUM(N37/Q48)</f>
        <v>84.25</v>
      </c>
      <c r="S48" s="118"/>
      <c r="T48" s="118"/>
      <c r="U48" s="119"/>
      <c r="V48" s="2"/>
      <c r="W48" s="2"/>
      <c r="X48" s="2"/>
      <c r="Y48" s="2"/>
      <c r="Z48" s="2"/>
      <c r="AA48" s="2"/>
      <c r="AB48" s="2"/>
    </row>
    <row r="49" spans="1:28" ht="13.5" thickBot="1">
      <c r="A49" s="2"/>
      <c r="B49" s="1"/>
      <c r="C49" s="1"/>
      <c r="D49" s="49"/>
      <c r="E49" s="4"/>
      <c r="F49" s="20"/>
      <c r="G49" s="15">
        <f>SUM(G40:G48)</f>
        <v>172</v>
      </c>
      <c r="H49" s="2"/>
      <c r="I49" s="1"/>
      <c r="J49" s="1"/>
      <c r="K49" s="49"/>
      <c r="L49" s="4"/>
      <c r="M49" s="20"/>
      <c r="N49" s="15">
        <f>SUM(N40:N48)</f>
        <v>279</v>
      </c>
      <c r="O49" s="2"/>
      <c r="P49" s="130"/>
      <c r="Q49" s="43"/>
      <c r="R49" s="120"/>
      <c r="S49" s="121"/>
      <c r="T49" s="121"/>
      <c r="U49" s="122"/>
      <c r="V49" s="2"/>
      <c r="W49" s="2"/>
      <c r="X49" s="2"/>
      <c r="Y49" s="2"/>
      <c r="Z49" s="2"/>
      <c r="AA49" s="2"/>
      <c r="AB49" s="2"/>
    </row>
    <row r="50" spans="1:28" ht="13.5" thickBot="1">
      <c r="A50" s="2"/>
      <c r="B50" s="17"/>
      <c r="C50" s="18"/>
      <c r="D50" s="7"/>
      <c r="E50" s="7"/>
      <c r="F50" s="20"/>
      <c r="G50" s="2"/>
      <c r="H50" s="2"/>
      <c r="I50" s="19"/>
      <c r="J50" s="19"/>
      <c r="K50" s="20"/>
      <c r="L50" s="20"/>
      <c r="M50" s="20"/>
      <c r="N50" s="21"/>
      <c r="O50" s="2"/>
      <c r="P50" s="131" t="s">
        <v>73</v>
      </c>
      <c r="Q50" s="44">
        <v>15</v>
      </c>
      <c r="R50" s="117">
        <f>SUM(U37/Q50)</f>
        <v>87.86666666666666</v>
      </c>
      <c r="S50" s="118"/>
      <c r="T50" s="118"/>
      <c r="U50" s="119"/>
      <c r="V50" s="2"/>
      <c r="W50" s="2"/>
      <c r="X50" s="2"/>
      <c r="Y50" s="2"/>
      <c r="Z50" s="2"/>
      <c r="AA50" s="2"/>
      <c r="AB50" s="2"/>
    </row>
    <row r="51" spans="1:28" ht="13.5" thickBot="1">
      <c r="A51" s="2"/>
      <c r="B51" s="123" t="s">
        <v>80</v>
      </c>
      <c r="C51" s="124"/>
      <c r="D51" s="114" t="s">
        <v>127</v>
      </c>
      <c r="E51" s="114"/>
      <c r="F51" s="134"/>
      <c r="G51" s="114"/>
      <c r="H51" s="114"/>
      <c r="I51" s="114"/>
      <c r="J51" s="39">
        <f>MAX(G3:G7,G9:G11,N3:N5,AA4,N19,N22,G26)</f>
        <v>111</v>
      </c>
      <c r="K51" s="7"/>
      <c r="L51" s="7"/>
      <c r="M51" s="7"/>
      <c r="N51" s="2"/>
      <c r="O51" s="2"/>
      <c r="P51" s="132"/>
      <c r="Q51" s="45"/>
      <c r="R51" s="120"/>
      <c r="S51" s="121"/>
      <c r="T51" s="121"/>
      <c r="U51" s="122"/>
      <c r="V51" s="2"/>
      <c r="W51" s="2"/>
      <c r="X51" s="2"/>
      <c r="Y51" s="2"/>
      <c r="Z51" s="2"/>
      <c r="AA51" s="2"/>
      <c r="AB51" s="2"/>
    </row>
    <row r="52" spans="1:28" ht="15" customHeight="1">
      <c r="A52" s="2"/>
      <c r="B52" s="125"/>
      <c r="C52" s="126"/>
      <c r="D52" s="115" t="s">
        <v>128</v>
      </c>
      <c r="E52" s="115"/>
      <c r="F52" s="115"/>
      <c r="G52" s="115"/>
      <c r="H52" s="115"/>
      <c r="I52" s="115"/>
      <c r="J52" s="40">
        <f>MAX(G8,G19,G21,G40,G41,N42,N41,N40,N23,N21,N20,AA3)</f>
        <v>117</v>
      </c>
      <c r="K52" s="7"/>
      <c r="L52" s="7">
        <f>SUM(Q40,Q42,Q44,Q46,Q48,Q50,Q52,Q54)</f>
        <v>55</v>
      </c>
      <c r="M52" s="7"/>
      <c r="N52" s="2"/>
      <c r="O52" s="2"/>
      <c r="P52" s="129" t="s">
        <v>10</v>
      </c>
      <c r="Q52" s="42">
        <v>2</v>
      </c>
      <c r="R52" s="117">
        <f>SUM(G49/Q52)</f>
        <v>86</v>
      </c>
      <c r="S52" s="118"/>
      <c r="T52" s="118"/>
      <c r="U52" s="119"/>
      <c r="V52" s="2"/>
      <c r="W52" s="2"/>
      <c r="X52" s="2"/>
      <c r="Y52" s="2"/>
      <c r="Z52" s="2"/>
      <c r="AA52" s="2"/>
      <c r="AB52" s="2"/>
    </row>
    <row r="53" spans="1:28" ht="13.5" thickBot="1">
      <c r="A53" s="2"/>
      <c r="B53" s="125"/>
      <c r="C53" s="126"/>
      <c r="D53" s="116" t="s">
        <v>124</v>
      </c>
      <c r="E53" s="116"/>
      <c r="F53" s="116"/>
      <c r="G53" s="116"/>
      <c r="H53" s="116"/>
      <c r="I53" s="116"/>
      <c r="J53" s="40">
        <f>MAX(U5,U10,U20,U21,U24,U25,U27,U29,U30,U32,AA19,AA21,AA22,AA23,AA25,AA26,G22)</f>
        <v>130</v>
      </c>
      <c r="K53" s="7"/>
      <c r="L53" s="7"/>
      <c r="M53" s="7"/>
      <c r="N53" s="2"/>
      <c r="O53" s="2"/>
      <c r="P53" s="130"/>
      <c r="Q53" s="43"/>
      <c r="R53" s="120"/>
      <c r="S53" s="121"/>
      <c r="T53" s="121"/>
      <c r="U53" s="122"/>
      <c r="V53" s="2"/>
      <c r="W53" s="2"/>
      <c r="X53" s="2"/>
      <c r="Y53" s="2"/>
      <c r="Z53" s="2"/>
      <c r="AA53" s="2"/>
      <c r="AB53" s="2"/>
    </row>
    <row r="54" spans="1:28" ht="13.5" thickBot="1">
      <c r="A54" s="2"/>
      <c r="B54" s="127"/>
      <c r="C54" s="128"/>
      <c r="D54" s="113" t="s">
        <v>125</v>
      </c>
      <c r="E54" s="113"/>
      <c r="F54" s="113"/>
      <c r="G54" s="113"/>
      <c r="H54" s="113"/>
      <c r="I54" s="113"/>
      <c r="J54" s="41">
        <f>MAX(U3,U4,U6:U9,U11,AA20,AA24,AA27,U31,U28,U26,U23,U22,U19,G20,G23:G25,G27:G28)</f>
        <v>139</v>
      </c>
      <c r="K54" s="7"/>
      <c r="L54" s="7"/>
      <c r="M54" s="7"/>
      <c r="N54" s="2"/>
      <c r="O54" s="2"/>
      <c r="P54" s="131" t="s">
        <v>63</v>
      </c>
      <c r="Q54" s="44">
        <v>3</v>
      </c>
      <c r="R54" s="117">
        <f>SUM(N49/Q54)</f>
        <v>93</v>
      </c>
      <c r="S54" s="118"/>
      <c r="T54" s="118"/>
      <c r="U54" s="119"/>
      <c r="V54" s="2"/>
      <c r="W54" s="2"/>
      <c r="X54" s="2"/>
      <c r="Y54" s="2"/>
      <c r="Z54" s="2"/>
      <c r="AA54" s="2"/>
      <c r="AB54" s="2"/>
    </row>
    <row r="55" spans="1:28" ht="13.5" thickBot="1">
      <c r="A55" s="2"/>
      <c r="B55" s="2"/>
      <c r="C55" s="2"/>
      <c r="D55" s="7"/>
      <c r="E55" s="7"/>
      <c r="F55" s="7"/>
      <c r="G55" s="2"/>
      <c r="H55" s="2"/>
      <c r="I55" s="2"/>
      <c r="J55" s="2"/>
      <c r="K55" s="7"/>
      <c r="L55" s="7"/>
      <c r="M55" s="7"/>
      <c r="N55" s="2"/>
      <c r="O55" s="2"/>
      <c r="P55" s="132"/>
      <c r="Q55" s="45"/>
      <c r="R55" s="120"/>
      <c r="S55" s="121"/>
      <c r="T55" s="121"/>
      <c r="U55" s="122"/>
      <c r="V55" s="2"/>
      <c r="W55" s="2"/>
      <c r="X55" s="2"/>
      <c r="Y55" s="2"/>
      <c r="Z55" s="2"/>
      <c r="AA55" s="2"/>
      <c r="AB55" s="2"/>
    </row>
    <row r="56" spans="1:28" s="23" customFormat="1" ht="12.75">
      <c r="A56" s="2"/>
      <c r="B56" s="2"/>
      <c r="C56" s="2"/>
      <c r="D56" s="7"/>
      <c r="E56" s="7"/>
      <c r="F56" s="7"/>
      <c r="G56" s="2"/>
      <c r="H56" s="2"/>
      <c r="I56" s="2"/>
      <c r="J56" s="2"/>
      <c r="K56" s="7"/>
      <c r="L56" s="7"/>
      <c r="M56" s="7"/>
      <c r="N56" s="2"/>
      <c r="O56" s="2"/>
      <c r="P56" s="129" t="s">
        <v>97</v>
      </c>
      <c r="Q56" s="42">
        <v>2</v>
      </c>
      <c r="R56" s="117">
        <f>SUM(AA16/Q56)</f>
        <v>89.5</v>
      </c>
      <c r="S56" s="118"/>
      <c r="T56" s="118"/>
      <c r="U56" s="119"/>
      <c r="V56" s="2"/>
      <c r="W56" s="2"/>
      <c r="X56" s="2"/>
      <c r="Y56" s="2"/>
      <c r="Z56" s="2"/>
      <c r="AA56" s="2"/>
      <c r="AB56" s="2"/>
    </row>
    <row r="57" spans="1:28" s="23" customFormat="1" ht="13.5" thickBot="1">
      <c r="A57" s="2"/>
      <c r="B57" s="2"/>
      <c r="C57" s="2"/>
      <c r="D57" s="7"/>
      <c r="E57" s="7"/>
      <c r="F57" s="7"/>
      <c r="G57" s="2"/>
      <c r="H57" s="2"/>
      <c r="I57" s="2"/>
      <c r="J57" s="2"/>
      <c r="K57" s="7"/>
      <c r="L57" s="7"/>
      <c r="M57" s="7"/>
      <c r="N57" s="2"/>
      <c r="O57" s="2"/>
      <c r="P57" s="130"/>
      <c r="Q57" s="43"/>
      <c r="R57" s="120"/>
      <c r="S57" s="121"/>
      <c r="T57" s="121"/>
      <c r="U57" s="122"/>
      <c r="V57" s="2"/>
      <c r="W57" s="2"/>
      <c r="X57" s="2"/>
      <c r="Y57" s="2"/>
      <c r="Z57" s="2"/>
      <c r="AA57" s="2"/>
      <c r="AB57" s="2"/>
    </row>
    <row r="58" spans="1:28" s="23" customFormat="1" ht="12.75">
      <c r="A58" s="2"/>
      <c r="B58" s="2"/>
      <c r="C58" s="2"/>
      <c r="D58" s="7"/>
      <c r="E58" s="7"/>
      <c r="F58" s="7"/>
      <c r="G58" s="2"/>
      <c r="H58" s="2"/>
      <c r="I58" s="2"/>
      <c r="J58" s="2"/>
      <c r="K58" s="7"/>
      <c r="L58" s="7"/>
      <c r="M58" s="7"/>
      <c r="N58" s="2"/>
      <c r="O58" s="2"/>
      <c r="P58" s="131" t="s">
        <v>123</v>
      </c>
      <c r="Q58" s="44">
        <v>9</v>
      </c>
      <c r="R58" s="117">
        <f>SUM(AA32/Q58)</f>
        <v>94.44444444444444</v>
      </c>
      <c r="S58" s="118"/>
      <c r="T58" s="118"/>
      <c r="U58" s="119"/>
      <c r="V58" s="2"/>
      <c r="W58" s="2"/>
      <c r="X58" s="2"/>
      <c r="Y58" s="2"/>
      <c r="Z58" s="2"/>
      <c r="AA58" s="2"/>
      <c r="AB58" s="2"/>
    </row>
    <row r="59" spans="1:28" ht="13.5" thickBot="1">
      <c r="A59" s="2"/>
      <c r="B59" s="2"/>
      <c r="C59" s="2"/>
      <c r="D59" s="7"/>
      <c r="E59" s="7"/>
      <c r="F59" s="7"/>
      <c r="G59" s="2"/>
      <c r="H59" s="2"/>
      <c r="I59" s="2"/>
      <c r="J59" s="2"/>
      <c r="K59" s="7"/>
      <c r="L59" s="7"/>
      <c r="M59" s="7"/>
      <c r="N59" s="2"/>
      <c r="O59" s="2"/>
      <c r="P59" s="132"/>
      <c r="Q59" s="45"/>
      <c r="R59" s="120"/>
      <c r="S59" s="121"/>
      <c r="T59" s="121"/>
      <c r="U59" s="12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7"/>
      <c r="E60" s="7"/>
      <c r="F60" s="7"/>
      <c r="G60" s="2"/>
      <c r="H60" s="2"/>
      <c r="I60" s="2"/>
      <c r="J60" s="2"/>
      <c r="K60" s="7"/>
      <c r="L60" s="7"/>
      <c r="M60" s="7"/>
      <c r="N60" s="2"/>
      <c r="O60" s="2"/>
      <c r="P60" s="2"/>
      <c r="Q60" s="2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</row>
    <row r="61" spans="1:28" ht="12.75">
      <c r="A61" s="2"/>
      <c r="B61" s="2"/>
      <c r="C61" s="2"/>
      <c r="D61" s="7"/>
      <c r="E61" s="7"/>
      <c r="F61" s="7"/>
      <c r="G61" s="2"/>
      <c r="H61" s="2"/>
      <c r="I61" s="2"/>
      <c r="J61" s="2"/>
      <c r="K61" s="7"/>
      <c r="L61" s="7"/>
      <c r="M61" s="7"/>
      <c r="N61" s="2"/>
      <c r="O61" s="2"/>
      <c r="P61" s="2"/>
      <c r="Q61" s="2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</row>
    <row r="62" spans="1:28" ht="12.75">
      <c r="A62" s="2"/>
      <c r="B62" s="2"/>
      <c r="C62" s="2"/>
      <c r="D62" s="7"/>
      <c r="E62" s="7"/>
      <c r="F62" s="7"/>
      <c r="G62" s="2"/>
      <c r="H62" s="2"/>
      <c r="I62" s="2"/>
      <c r="J62" s="2"/>
      <c r="K62" s="7"/>
      <c r="L62" s="7"/>
      <c r="M62" s="7"/>
      <c r="N62" s="2"/>
      <c r="O62" s="2"/>
      <c r="P62" s="2"/>
      <c r="Q62" s="2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</row>
  </sheetData>
  <mergeCells count="26">
    <mergeCell ref="P58:P59"/>
    <mergeCell ref="R58:U59"/>
    <mergeCell ref="P56:P57"/>
    <mergeCell ref="R56:U57"/>
    <mergeCell ref="R52:U53"/>
    <mergeCell ref="D53:I53"/>
    <mergeCell ref="D54:I54"/>
    <mergeCell ref="P54:P55"/>
    <mergeCell ref="R54:U55"/>
    <mergeCell ref="B51:C54"/>
    <mergeCell ref="D51:I51"/>
    <mergeCell ref="D52:I52"/>
    <mergeCell ref="P52:P53"/>
    <mergeCell ref="P48:P49"/>
    <mergeCell ref="R48:U49"/>
    <mergeCell ref="P50:P51"/>
    <mergeCell ref="R50:U51"/>
    <mergeCell ref="P44:P45"/>
    <mergeCell ref="R44:U45"/>
    <mergeCell ref="P46:P47"/>
    <mergeCell ref="R46:U47"/>
    <mergeCell ref="R39:U39"/>
    <mergeCell ref="P40:P41"/>
    <mergeCell ref="R40:U41"/>
    <mergeCell ref="P42:P43"/>
    <mergeCell ref="R42:U43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zoomScale="60" zoomScaleNormal="60" workbookViewId="0" topLeftCell="A1">
      <selection activeCell="N79" sqref="N79"/>
    </sheetView>
  </sheetViews>
  <sheetFormatPr defaultColWidth="9.140625" defaultRowHeight="12.75"/>
  <cols>
    <col min="1" max="1" width="1.7109375" style="0" customWidth="1"/>
    <col min="2" max="2" width="14.7109375" style="0" customWidth="1"/>
    <col min="3" max="3" width="11.57421875" style="0" customWidth="1"/>
    <col min="4" max="5" width="4.7109375" style="5" customWidth="1"/>
    <col min="6" max="6" width="0.85546875" style="5" customWidth="1"/>
    <col min="7" max="7" width="7.28125" style="0" customWidth="1"/>
    <col min="8" max="8" width="1.8515625" style="0" customWidth="1"/>
    <col min="9" max="9" width="16.00390625" style="0" customWidth="1"/>
    <col min="10" max="10" width="16.421875" style="0" customWidth="1"/>
    <col min="11" max="12" width="4.7109375" style="5" customWidth="1"/>
    <col min="13" max="13" width="0.85546875" style="5" customWidth="1"/>
    <col min="14" max="14" width="5.7109375" style="0" customWidth="1"/>
    <col min="15" max="15" width="1.7109375" style="0" customWidth="1"/>
    <col min="16" max="16" width="24.421875" style="0" customWidth="1"/>
    <col min="17" max="17" width="12.8515625" style="0" customWidth="1"/>
    <col min="18" max="19" width="4.7109375" style="5" customWidth="1"/>
    <col min="20" max="20" width="0.9921875" style="5" customWidth="1"/>
    <col min="21" max="21" width="7.28125" style="0" customWidth="1"/>
    <col min="22" max="22" width="1.8515625" style="0" customWidth="1"/>
    <col min="23" max="23" width="15.7109375" style="0" customWidth="1"/>
    <col min="24" max="24" width="14.00390625" style="0" customWidth="1"/>
    <col min="25" max="26" width="4.7109375" style="0" customWidth="1"/>
    <col min="28" max="28" width="1.8515625" style="0" customWidth="1"/>
  </cols>
  <sheetData>
    <row r="1" spans="1:28" ht="4.5" customHeight="1">
      <c r="A1" s="2"/>
      <c r="B1" s="2"/>
      <c r="C1" s="2"/>
      <c r="D1" s="7"/>
      <c r="E1" s="7"/>
      <c r="F1" s="20"/>
      <c r="G1" s="2"/>
      <c r="H1" s="2"/>
      <c r="I1" s="2"/>
      <c r="J1" s="2"/>
      <c r="K1" s="7"/>
      <c r="L1" s="7"/>
      <c r="M1" s="20"/>
      <c r="N1" s="2"/>
      <c r="O1" s="2"/>
      <c r="P1" s="2"/>
      <c r="Q1" s="2"/>
      <c r="R1" s="7"/>
      <c r="S1" s="7"/>
      <c r="T1" s="20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3" t="s">
        <v>1</v>
      </c>
      <c r="C2" s="3" t="s">
        <v>2</v>
      </c>
      <c r="D2" s="48" t="s">
        <v>60</v>
      </c>
      <c r="E2" s="8" t="s">
        <v>61</v>
      </c>
      <c r="F2" s="51"/>
      <c r="G2" s="38" t="s">
        <v>64</v>
      </c>
      <c r="H2" s="2"/>
      <c r="I2" s="3" t="s">
        <v>1</v>
      </c>
      <c r="J2" s="3" t="s">
        <v>2</v>
      </c>
      <c r="K2" s="48" t="s">
        <v>60</v>
      </c>
      <c r="L2" s="8" t="s">
        <v>61</v>
      </c>
      <c r="M2" s="51"/>
      <c r="N2" s="38" t="s">
        <v>64</v>
      </c>
      <c r="O2" s="2"/>
      <c r="P2" s="3" t="s">
        <v>1</v>
      </c>
      <c r="Q2" s="3" t="s">
        <v>2</v>
      </c>
      <c r="R2" s="48" t="s">
        <v>60</v>
      </c>
      <c r="S2" s="8" t="s">
        <v>61</v>
      </c>
      <c r="T2" s="51"/>
      <c r="U2" s="38" t="s">
        <v>64</v>
      </c>
      <c r="V2" s="2"/>
      <c r="W2" s="3" t="s">
        <v>1</v>
      </c>
      <c r="X2" s="3" t="s">
        <v>2</v>
      </c>
      <c r="Y2" s="8" t="s">
        <v>60</v>
      </c>
      <c r="Z2" s="8" t="s">
        <v>61</v>
      </c>
      <c r="AA2" s="38" t="s">
        <v>64</v>
      </c>
      <c r="AB2" s="2"/>
    </row>
    <row r="3" spans="1:28" ht="12.75">
      <c r="A3" s="2"/>
      <c r="B3" s="1" t="s">
        <v>72</v>
      </c>
      <c r="C3" s="36" t="s">
        <v>175</v>
      </c>
      <c r="D3" s="49">
        <v>93</v>
      </c>
      <c r="E3" s="49">
        <v>94</v>
      </c>
      <c r="F3" s="20"/>
      <c r="G3" s="27">
        <f aca="true" t="shared" si="0" ref="G3:G11">MAX(D3:F3)</f>
        <v>94</v>
      </c>
      <c r="H3" s="2"/>
      <c r="I3" s="1" t="s">
        <v>94</v>
      </c>
      <c r="J3" s="25" t="s">
        <v>145</v>
      </c>
      <c r="K3" s="49">
        <v>42</v>
      </c>
      <c r="L3" s="4">
        <v>48</v>
      </c>
      <c r="M3" s="20"/>
      <c r="N3" s="26">
        <f>MAX(K3:M3)</f>
        <v>48</v>
      </c>
      <c r="O3" s="2"/>
      <c r="P3" s="1" t="s">
        <v>135</v>
      </c>
      <c r="Q3" s="28" t="s">
        <v>173</v>
      </c>
      <c r="R3" s="49">
        <v>96</v>
      </c>
      <c r="S3" s="49">
        <v>89</v>
      </c>
      <c r="T3" s="20"/>
      <c r="U3" s="29">
        <f aca="true" t="shared" si="1" ref="U3:U10">MAX(R3:T3)</f>
        <v>96</v>
      </c>
      <c r="V3" s="2"/>
      <c r="W3" s="1" t="s">
        <v>137</v>
      </c>
      <c r="X3" s="25" t="s">
        <v>172</v>
      </c>
      <c r="Y3" s="49">
        <v>89</v>
      </c>
      <c r="Z3" s="49">
        <v>79</v>
      </c>
      <c r="AA3" s="26">
        <f>MAX(Y3:Z3)</f>
        <v>89</v>
      </c>
      <c r="AB3" s="2"/>
    </row>
    <row r="4" spans="1:28" ht="12.75">
      <c r="A4" s="2"/>
      <c r="B4" s="1" t="s">
        <v>136</v>
      </c>
      <c r="C4" s="35" t="s">
        <v>175</v>
      </c>
      <c r="D4" s="49">
        <v>90</v>
      </c>
      <c r="E4" s="49">
        <v>85</v>
      </c>
      <c r="F4" s="20"/>
      <c r="G4" s="26">
        <f t="shared" si="0"/>
        <v>90</v>
      </c>
      <c r="H4" s="2"/>
      <c r="I4" s="6" t="s">
        <v>43</v>
      </c>
      <c r="J4" s="25" t="s">
        <v>145</v>
      </c>
      <c r="K4" s="49">
        <v>80</v>
      </c>
      <c r="L4" s="4">
        <v>87</v>
      </c>
      <c r="M4" s="20"/>
      <c r="N4" s="26">
        <f>MAX(K4:M4)</f>
        <v>87</v>
      </c>
      <c r="O4" s="2"/>
      <c r="P4" s="1" t="s">
        <v>67</v>
      </c>
      <c r="Q4" s="31" t="s">
        <v>173</v>
      </c>
      <c r="R4" s="49">
        <v>107</v>
      </c>
      <c r="S4" s="49">
        <v>117</v>
      </c>
      <c r="T4" s="20"/>
      <c r="U4" s="32">
        <f t="shared" si="1"/>
        <v>117</v>
      </c>
      <c r="V4" s="2"/>
      <c r="W4" s="1" t="s">
        <v>142</v>
      </c>
      <c r="X4" s="24" t="s">
        <v>172</v>
      </c>
      <c r="Y4" s="49">
        <v>64</v>
      </c>
      <c r="Z4" s="49">
        <v>94</v>
      </c>
      <c r="AA4" s="27">
        <f>MAX(Y4:Z4)</f>
        <v>94</v>
      </c>
      <c r="AB4" s="2"/>
    </row>
    <row r="5" spans="1:28" ht="12.75">
      <c r="A5" s="2"/>
      <c r="B5" s="1" t="s">
        <v>141</v>
      </c>
      <c r="C5" s="36" t="s">
        <v>175</v>
      </c>
      <c r="D5" s="49">
        <v>78</v>
      </c>
      <c r="E5" s="49">
        <v>112</v>
      </c>
      <c r="F5" s="20"/>
      <c r="G5" s="27">
        <f t="shared" si="0"/>
        <v>112</v>
      </c>
      <c r="H5" s="2"/>
      <c r="I5" s="58"/>
      <c r="J5" s="6"/>
      <c r="K5" s="50"/>
      <c r="L5" s="9"/>
      <c r="M5" s="20"/>
      <c r="N5" s="67"/>
      <c r="O5" s="2"/>
      <c r="P5" s="1" t="s">
        <v>119</v>
      </c>
      <c r="Q5" s="28" t="s">
        <v>173</v>
      </c>
      <c r="R5" s="49">
        <v>85</v>
      </c>
      <c r="S5" s="49">
        <v>111</v>
      </c>
      <c r="T5" s="20"/>
      <c r="U5" s="29">
        <f t="shared" si="1"/>
        <v>111</v>
      </c>
      <c r="V5" s="2"/>
      <c r="W5" s="6" t="s">
        <v>146</v>
      </c>
      <c r="X5" s="24" t="s">
        <v>172</v>
      </c>
      <c r="Y5" s="49">
        <v>105</v>
      </c>
      <c r="Z5" s="49">
        <v>90</v>
      </c>
      <c r="AA5" s="27">
        <f>MAX(Y5:Z5)</f>
        <v>105</v>
      </c>
      <c r="AB5" s="2"/>
    </row>
    <row r="6" spans="1:28" ht="12.75">
      <c r="A6" s="2"/>
      <c r="B6" s="1" t="s">
        <v>93</v>
      </c>
      <c r="C6" s="35" t="s">
        <v>175</v>
      </c>
      <c r="D6" s="49">
        <v>108</v>
      </c>
      <c r="E6" s="49">
        <v>86</v>
      </c>
      <c r="F6" s="20"/>
      <c r="G6" s="26">
        <f t="shared" si="0"/>
        <v>108</v>
      </c>
      <c r="H6" s="2"/>
      <c r="I6" s="1"/>
      <c r="J6" s="1"/>
      <c r="K6" s="4"/>
      <c r="L6" s="4"/>
      <c r="M6" s="69"/>
      <c r="N6" s="1"/>
      <c r="O6" s="2"/>
      <c r="P6" s="1" t="s">
        <v>156</v>
      </c>
      <c r="Q6" s="28" t="s">
        <v>173</v>
      </c>
      <c r="R6" s="49">
        <v>173</v>
      </c>
      <c r="S6" s="49">
        <v>141</v>
      </c>
      <c r="T6" s="20"/>
      <c r="U6" s="29">
        <f t="shared" si="1"/>
        <v>173</v>
      </c>
      <c r="V6" s="2"/>
      <c r="W6" s="6" t="s">
        <v>169</v>
      </c>
      <c r="X6" s="25" t="s">
        <v>172</v>
      </c>
      <c r="Y6" s="49">
        <v>71</v>
      </c>
      <c r="Z6" s="49">
        <v>79</v>
      </c>
      <c r="AA6" s="26">
        <f>MAX(Y6:Z6)</f>
        <v>79</v>
      </c>
      <c r="AB6" s="2"/>
    </row>
    <row r="7" spans="1:28" ht="12.75">
      <c r="A7" s="2"/>
      <c r="B7" s="6" t="s">
        <v>148</v>
      </c>
      <c r="C7" s="35" t="s">
        <v>175</v>
      </c>
      <c r="D7" s="49">
        <v>89</v>
      </c>
      <c r="E7" s="49">
        <v>76</v>
      </c>
      <c r="F7" s="20"/>
      <c r="G7" s="26">
        <f t="shared" si="0"/>
        <v>89</v>
      </c>
      <c r="H7" s="2"/>
      <c r="I7" s="1"/>
      <c r="J7" s="1"/>
      <c r="K7" s="4"/>
      <c r="L7" s="4"/>
      <c r="M7" s="68"/>
      <c r="N7" s="1"/>
      <c r="O7" s="2"/>
      <c r="P7" s="46" t="s">
        <v>49</v>
      </c>
      <c r="Q7" s="28" t="s">
        <v>173</v>
      </c>
      <c r="R7" s="49">
        <v>91</v>
      </c>
      <c r="S7" s="49">
        <v>87</v>
      </c>
      <c r="T7" s="20"/>
      <c r="U7" s="29">
        <f t="shared" si="1"/>
        <v>91</v>
      </c>
      <c r="V7" s="2"/>
      <c r="W7" s="6"/>
      <c r="X7" s="6"/>
      <c r="Y7" s="9"/>
      <c r="Z7" s="9"/>
      <c r="AA7" s="9"/>
      <c r="AB7" s="2"/>
    </row>
    <row r="8" spans="1:28" ht="12.75">
      <c r="A8" s="2"/>
      <c r="B8" s="6" t="s">
        <v>161</v>
      </c>
      <c r="C8" s="36" t="s">
        <v>175</v>
      </c>
      <c r="D8" s="49">
        <v>81</v>
      </c>
      <c r="E8" s="49">
        <v>83</v>
      </c>
      <c r="F8" s="20"/>
      <c r="G8" s="27">
        <f t="shared" si="0"/>
        <v>83</v>
      </c>
      <c r="H8" s="2"/>
      <c r="I8" s="61"/>
      <c r="J8" s="61"/>
      <c r="K8" s="62"/>
      <c r="L8" s="63"/>
      <c r="M8" s="20"/>
      <c r="N8" s="63"/>
      <c r="O8" s="2"/>
      <c r="P8" s="6" t="s">
        <v>101</v>
      </c>
      <c r="Q8" s="28" t="s">
        <v>173</v>
      </c>
      <c r="R8" s="49">
        <v>96</v>
      </c>
      <c r="S8" s="49">
        <v>86</v>
      </c>
      <c r="T8" s="20"/>
      <c r="U8" s="29">
        <f t="shared" si="1"/>
        <v>96</v>
      </c>
      <c r="V8" s="2"/>
      <c r="W8" s="6"/>
      <c r="X8" s="6"/>
      <c r="Y8" s="9"/>
      <c r="Z8" s="9"/>
      <c r="AA8" s="9"/>
      <c r="AB8" s="2"/>
    </row>
    <row r="9" spans="1:28" ht="12.75">
      <c r="A9" s="2"/>
      <c r="B9" s="6" t="s">
        <v>160</v>
      </c>
      <c r="C9" s="36" t="s">
        <v>175</v>
      </c>
      <c r="D9" s="49">
        <v>102</v>
      </c>
      <c r="E9" s="49">
        <v>98</v>
      </c>
      <c r="F9" s="20"/>
      <c r="G9" s="27">
        <f t="shared" si="0"/>
        <v>102</v>
      </c>
      <c r="H9" s="2"/>
      <c r="I9" s="1"/>
      <c r="J9" s="1"/>
      <c r="K9" s="49"/>
      <c r="L9" s="4"/>
      <c r="M9" s="20"/>
      <c r="N9" s="4"/>
      <c r="O9" s="2"/>
      <c r="P9" s="1" t="s">
        <v>86</v>
      </c>
      <c r="Q9" s="31" t="s">
        <v>173</v>
      </c>
      <c r="R9" s="49">
        <v>93</v>
      </c>
      <c r="S9" s="49">
        <v>129</v>
      </c>
      <c r="T9" s="20"/>
      <c r="U9" s="32">
        <f t="shared" si="1"/>
        <v>129</v>
      </c>
      <c r="V9" s="2"/>
      <c r="W9" s="6"/>
      <c r="X9" s="6"/>
      <c r="Y9" s="9"/>
      <c r="Z9" s="9"/>
      <c r="AA9" s="9"/>
      <c r="AB9" s="2"/>
    </row>
    <row r="10" spans="1:28" ht="12.75">
      <c r="A10" s="2"/>
      <c r="B10" s="1" t="s">
        <v>165</v>
      </c>
      <c r="C10" s="36" t="s">
        <v>175</v>
      </c>
      <c r="D10" s="49">
        <v>74</v>
      </c>
      <c r="E10" s="49">
        <v>68</v>
      </c>
      <c r="F10" s="20"/>
      <c r="G10" s="27">
        <f t="shared" si="0"/>
        <v>74</v>
      </c>
      <c r="H10" s="2"/>
      <c r="I10" s="1"/>
      <c r="J10" s="1"/>
      <c r="K10" s="49"/>
      <c r="L10" s="4"/>
      <c r="M10" s="20"/>
      <c r="N10" s="4"/>
      <c r="O10" s="2"/>
      <c r="P10" s="58" t="s">
        <v>53</v>
      </c>
      <c r="Q10" s="28" t="s">
        <v>173</v>
      </c>
      <c r="R10" s="49">
        <v>81</v>
      </c>
      <c r="S10" s="49">
        <v>116</v>
      </c>
      <c r="T10" s="20"/>
      <c r="U10" s="65">
        <f t="shared" si="1"/>
        <v>116</v>
      </c>
      <c r="V10" s="2"/>
      <c r="W10" s="6"/>
      <c r="X10" s="6"/>
      <c r="Y10" s="9"/>
      <c r="Z10" s="9"/>
      <c r="AA10" s="9"/>
      <c r="AB10" s="2"/>
    </row>
    <row r="11" spans="1:28" ht="12.75">
      <c r="A11" s="2"/>
      <c r="B11" s="6" t="s">
        <v>176</v>
      </c>
      <c r="C11" s="36" t="s">
        <v>175</v>
      </c>
      <c r="D11" s="50">
        <v>67</v>
      </c>
      <c r="E11" s="50">
        <v>77</v>
      </c>
      <c r="F11" s="20"/>
      <c r="G11" s="27">
        <f t="shared" si="0"/>
        <v>77</v>
      </c>
      <c r="H11" s="2"/>
      <c r="I11" s="1"/>
      <c r="J11" s="1"/>
      <c r="K11" s="49"/>
      <c r="L11" s="4"/>
      <c r="M11" s="20"/>
      <c r="N11" s="4"/>
      <c r="O11" s="2"/>
      <c r="V11" s="2"/>
      <c r="W11" s="46"/>
      <c r="X11" s="6"/>
      <c r="Y11" s="9"/>
      <c r="Z11" s="9"/>
      <c r="AA11" s="9"/>
      <c r="AB11" s="2"/>
    </row>
    <row r="12" spans="1:28" ht="12.75">
      <c r="A12" s="2"/>
      <c r="B12" s="6"/>
      <c r="C12" s="47"/>
      <c r="D12" s="50"/>
      <c r="E12" s="9"/>
      <c r="F12" s="20"/>
      <c r="G12" s="9"/>
      <c r="H12" s="2"/>
      <c r="I12" s="1"/>
      <c r="J12" s="1"/>
      <c r="K12" s="49"/>
      <c r="L12" s="4"/>
      <c r="M12" s="20"/>
      <c r="N12" s="4"/>
      <c r="O12" s="2"/>
      <c r="P12" s="1"/>
      <c r="Q12" s="1"/>
      <c r="R12" s="4"/>
      <c r="S12" s="4"/>
      <c r="T12" s="68"/>
      <c r="U12" s="1"/>
      <c r="V12" s="2"/>
      <c r="W12" s="6"/>
      <c r="X12" s="6"/>
      <c r="Y12" s="9"/>
      <c r="Z12" s="9"/>
      <c r="AA12" s="9"/>
      <c r="AB12" s="2"/>
    </row>
    <row r="13" spans="1:28" ht="12.75">
      <c r="A13" s="2"/>
      <c r="B13" s="1"/>
      <c r="C13" s="37"/>
      <c r="D13" s="49"/>
      <c r="E13" s="4"/>
      <c r="F13" s="20"/>
      <c r="G13" s="1"/>
      <c r="H13" s="2"/>
      <c r="I13" s="1"/>
      <c r="J13" s="1"/>
      <c r="K13" s="49"/>
      <c r="L13" s="4"/>
      <c r="M13" s="20"/>
      <c r="N13" s="4"/>
      <c r="O13" s="2"/>
      <c r="P13" s="55"/>
      <c r="Q13" s="55"/>
      <c r="R13" s="56"/>
      <c r="S13" s="57"/>
      <c r="T13" s="20"/>
      <c r="U13" s="57"/>
      <c r="V13" s="2"/>
      <c r="W13" s="6"/>
      <c r="X13" s="6"/>
      <c r="Y13" s="9"/>
      <c r="Z13" s="9"/>
      <c r="AA13" s="9"/>
      <c r="AB13" s="2"/>
    </row>
    <row r="14" spans="1:28" ht="12.75">
      <c r="A14" s="2"/>
      <c r="B14" s="1"/>
      <c r="C14" s="1"/>
      <c r="D14" s="49"/>
      <c r="E14" s="4"/>
      <c r="F14" s="20"/>
      <c r="G14" s="1"/>
      <c r="H14" s="2"/>
      <c r="I14" s="1"/>
      <c r="J14" s="1"/>
      <c r="K14" s="49"/>
      <c r="L14" s="4"/>
      <c r="M14" s="20"/>
      <c r="N14" s="4"/>
      <c r="O14" s="2"/>
      <c r="P14" s="6"/>
      <c r="Q14" s="6"/>
      <c r="R14" s="50"/>
      <c r="S14" s="9"/>
      <c r="T14" s="20"/>
      <c r="U14" s="9"/>
      <c r="V14" s="2"/>
      <c r="W14" s="6"/>
      <c r="X14" s="6"/>
      <c r="Y14" s="9"/>
      <c r="Z14" s="9"/>
      <c r="AA14" s="9"/>
      <c r="AB14" s="2"/>
    </row>
    <row r="15" spans="1:28" ht="12.75">
      <c r="A15" s="2"/>
      <c r="B15" s="1"/>
      <c r="C15" s="1"/>
      <c r="D15" s="49"/>
      <c r="E15" s="4"/>
      <c r="F15" s="20"/>
      <c r="G15" s="1"/>
      <c r="H15" s="2"/>
      <c r="I15" s="1"/>
      <c r="J15" s="1"/>
      <c r="K15" s="49"/>
      <c r="L15" s="4"/>
      <c r="M15" s="20"/>
      <c r="N15" s="4"/>
      <c r="O15" s="2"/>
      <c r="P15" s="1"/>
      <c r="Q15" s="1"/>
      <c r="R15" s="49"/>
      <c r="S15" s="4"/>
      <c r="T15" s="20"/>
      <c r="U15" s="1"/>
      <c r="V15" s="2"/>
      <c r="W15" s="1"/>
      <c r="X15" s="1"/>
      <c r="Y15" s="4"/>
      <c r="Z15" s="4"/>
      <c r="AA15" s="1"/>
      <c r="AB15" s="2"/>
    </row>
    <row r="16" spans="1:28" ht="12.75">
      <c r="A16" s="2"/>
      <c r="B16" s="1"/>
      <c r="C16" s="1"/>
      <c r="D16" s="49"/>
      <c r="E16" s="4"/>
      <c r="F16" s="20"/>
      <c r="G16" s="15">
        <f>SUM(G3:G15)</f>
        <v>829</v>
      </c>
      <c r="H16" s="2"/>
      <c r="I16" s="1"/>
      <c r="J16" s="1"/>
      <c r="K16" s="49"/>
      <c r="L16" s="4"/>
      <c r="M16" s="20"/>
      <c r="N16" s="15">
        <f>SUM(N3:N15)</f>
        <v>135</v>
      </c>
      <c r="O16" s="2"/>
      <c r="P16" s="1"/>
      <c r="Q16" s="1"/>
      <c r="R16" s="49"/>
      <c r="S16" s="4"/>
      <c r="T16" s="20"/>
      <c r="U16" s="15">
        <f>SUM(U3:U14)</f>
        <v>929</v>
      </c>
      <c r="V16" s="2"/>
      <c r="W16" s="1"/>
      <c r="X16" s="1"/>
      <c r="Y16" s="4"/>
      <c r="Z16" s="4"/>
      <c r="AA16" s="15">
        <f>SUM(AA3:AA14)</f>
        <v>367</v>
      </c>
      <c r="AB16" s="2"/>
    </row>
    <row r="17" spans="1:28" ht="5.25" customHeight="1">
      <c r="A17" s="2"/>
      <c r="B17" s="2"/>
      <c r="C17" s="2"/>
      <c r="D17" s="7"/>
      <c r="E17" s="7"/>
      <c r="F17" s="20"/>
      <c r="G17" s="2"/>
      <c r="H17" s="2"/>
      <c r="I17" s="2"/>
      <c r="J17" s="2"/>
      <c r="K17" s="7"/>
      <c r="L17" s="7"/>
      <c r="M17" s="20"/>
      <c r="N17" s="2"/>
      <c r="O17" s="2"/>
      <c r="P17" s="2"/>
      <c r="Q17" s="2"/>
      <c r="R17" s="7"/>
      <c r="S17" s="7"/>
      <c r="T17" s="20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/>
      <c r="B18" s="3" t="s">
        <v>1</v>
      </c>
      <c r="C18" s="3" t="s">
        <v>2</v>
      </c>
      <c r="D18" s="48" t="s">
        <v>60</v>
      </c>
      <c r="E18" s="8" t="s">
        <v>61</v>
      </c>
      <c r="F18" s="51"/>
      <c r="G18" s="38" t="s">
        <v>64</v>
      </c>
      <c r="H18" s="2"/>
      <c r="I18" s="3" t="s">
        <v>1</v>
      </c>
      <c r="J18" s="3" t="s">
        <v>2</v>
      </c>
      <c r="K18" s="48" t="s">
        <v>60</v>
      </c>
      <c r="L18" s="8" t="s">
        <v>61</v>
      </c>
      <c r="M18" s="51"/>
      <c r="N18" s="38" t="s">
        <v>64</v>
      </c>
      <c r="O18" s="2"/>
      <c r="P18" s="3" t="s">
        <v>1</v>
      </c>
      <c r="Q18" s="3" t="s">
        <v>2</v>
      </c>
      <c r="R18" s="48" t="s">
        <v>60</v>
      </c>
      <c r="S18" s="8" t="s">
        <v>61</v>
      </c>
      <c r="T18" s="51"/>
      <c r="U18" s="38" t="s">
        <v>64</v>
      </c>
      <c r="V18" s="2"/>
      <c r="W18" s="3" t="s">
        <v>1</v>
      </c>
      <c r="X18" s="3" t="s">
        <v>2</v>
      </c>
      <c r="Y18" s="8" t="s">
        <v>60</v>
      </c>
      <c r="Z18" s="8" t="s">
        <v>61</v>
      </c>
      <c r="AA18" s="38" t="s">
        <v>64</v>
      </c>
      <c r="AB18" s="2"/>
    </row>
    <row r="19" spans="1:28" ht="12.75">
      <c r="A19" s="2"/>
      <c r="B19" s="1" t="s">
        <v>33</v>
      </c>
      <c r="C19" s="25" t="s">
        <v>174</v>
      </c>
      <c r="D19" s="49">
        <v>74</v>
      </c>
      <c r="E19" s="49">
        <v>115</v>
      </c>
      <c r="F19" s="20"/>
      <c r="G19" s="26">
        <f>MAX(D19:F19)</f>
        <v>115</v>
      </c>
      <c r="H19" s="2"/>
      <c r="I19" s="1" t="s">
        <v>138</v>
      </c>
      <c r="J19" s="24" t="s">
        <v>170</v>
      </c>
      <c r="K19" s="49">
        <v>80</v>
      </c>
      <c r="L19" s="49">
        <v>87</v>
      </c>
      <c r="M19" s="20"/>
      <c r="N19" s="27">
        <f>MAX(K19:M19)</f>
        <v>87</v>
      </c>
      <c r="O19" s="2"/>
      <c r="P19" s="1" t="s">
        <v>140</v>
      </c>
      <c r="Q19" s="28" t="s">
        <v>171</v>
      </c>
      <c r="R19" s="49">
        <v>85</v>
      </c>
      <c r="S19" s="4">
        <v>146</v>
      </c>
      <c r="T19" s="20"/>
      <c r="U19" s="29">
        <f>MAX(R19:T19)</f>
        <v>146</v>
      </c>
      <c r="V19" s="2"/>
      <c r="W19" s="1" t="s">
        <v>40</v>
      </c>
      <c r="X19" s="31" t="s">
        <v>110</v>
      </c>
      <c r="Y19" s="49">
        <v>102</v>
      </c>
      <c r="Z19" s="49">
        <v>85</v>
      </c>
      <c r="AA19" s="32">
        <f aca="true" t="shared" si="2" ref="AA19:AA27">MAX(Y19:Z19)</f>
        <v>102</v>
      </c>
      <c r="AB19" s="2"/>
    </row>
    <row r="20" spans="1:28" ht="12.75">
      <c r="A20" s="2"/>
      <c r="B20" s="1" t="s">
        <v>3</v>
      </c>
      <c r="C20" s="25" t="s">
        <v>174</v>
      </c>
      <c r="D20" s="49">
        <v>86</v>
      </c>
      <c r="E20" s="49">
        <v>93</v>
      </c>
      <c r="F20" s="20"/>
      <c r="G20" s="26">
        <f>MAX(D20:F20)</f>
        <v>93</v>
      </c>
      <c r="H20" s="2"/>
      <c r="I20" s="1"/>
      <c r="J20" s="6"/>
      <c r="K20" s="50"/>
      <c r="L20" s="9"/>
      <c r="M20" s="20"/>
      <c r="N20" s="9"/>
      <c r="O20" s="2"/>
      <c r="P20" s="1" t="s">
        <v>143</v>
      </c>
      <c r="Q20" s="31" t="s">
        <v>171</v>
      </c>
      <c r="R20" s="49">
        <v>53</v>
      </c>
      <c r="S20" s="4">
        <v>62</v>
      </c>
      <c r="T20" s="20"/>
      <c r="U20" s="32">
        <f aca="true" t="shared" si="3" ref="U20:U31">MAX(R20:T20)</f>
        <v>62</v>
      </c>
      <c r="V20" s="2"/>
      <c r="W20" s="1" t="s">
        <v>177</v>
      </c>
      <c r="X20" s="28" t="s">
        <v>110</v>
      </c>
      <c r="Y20" s="49">
        <v>68</v>
      </c>
      <c r="Z20" s="49">
        <v>71</v>
      </c>
      <c r="AA20" s="29">
        <f t="shared" si="2"/>
        <v>71</v>
      </c>
      <c r="AB20" s="2"/>
    </row>
    <row r="21" spans="1:28" ht="12.75">
      <c r="A21" s="2"/>
      <c r="B21" s="6" t="s">
        <v>56</v>
      </c>
      <c r="C21" s="25" t="s">
        <v>174</v>
      </c>
      <c r="D21" s="49">
        <v>81</v>
      </c>
      <c r="E21" s="49">
        <v>84</v>
      </c>
      <c r="F21" s="20"/>
      <c r="G21" s="26">
        <f>MAX(D21:F21)</f>
        <v>84</v>
      </c>
      <c r="H21" s="2"/>
      <c r="I21" s="1"/>
      <c r="J21" s="6"/>
      <c r="K21" s="50"/>
      <c r="L21" s="9"/>
      <c r="M21" s="20"/>
      <c r="N21" s="9"/>
      <c r="O21" s="2"/>
      <c r="P21" s="1" t="s">
        <v>147</v>
      </c>
      <c r="Q21" s="28" t="s">
        <v>171</v>
      </c>
      <c r="R21" s="49">
        <v>89</v>
      </c>
      <c r="S21" s="4">
        <v>82</v>
      </c>
      <c r="T21" s="20"/>
      <c r="U21" s="29">
        <f t="shared" si="3"/>
        <v>89</v>
      </c>
      <c r="V21" s="2"/>
      <c r="W21" s="71" t="s">
        <v>139</v>
      </c>
      <c r="X21" s="31" t="s">
        <v>110</v>
      </c>
      <c r="Y21" s="49">
        <v>107</v>
      </c>
      <c r="Z21" s="49">
        <v>137</v>
      </c>
      <c r="AA21" s="32">
        <f t="shared" si="2"/>
        <v>137</v>
      </c>
      <c r="AB21" s="2"/>
    </row>
    <row r="22" spans="1:28" ht="12.75">
      <c r="A22" s="2"/>
      <c r="H22" s="2"/>
      <c r="I22" s="6"/>
      <c r="J22" s="6"/>
      <c r="K22" s="50"/>
      <c r="L22" s="9"/>
      <c r="M22" s="20"/>
      <c r="N22" s="9"/>
      <c r="O22" s="2"/>
      <c r="P22" s="1" t="s">
        <v>78</v>
      </c>
      <c r="Q22" s="28" t="s">
        <v>171</v>
      </c>
      <c r="R22" s="49">
        <v>88</v>
      </c>
      <c r="S22" s="4">
        <v>133</v>
      </c>
      <c r="T22" s="20"/>
      <c r="U22" s="29">
        <f t="shared" si="3"/>
        <v>133</v>
      </c>
      <c r="V22" s="2"/>
      <c r="W22" s="1" t="s">
        <v>116</v>
      </c>
      <c r="X22" s="31" t="s">
        <v>110</v>
      </c>
      <c r="Y22" s="49">
        <v>90</v>
      </c>
      <c r="Z22" s="49">
        <v>116</v>
      </c>
      <c r="AA22" s="32">
        <f t="shared" si="2"/>
        <v>116</v>
      </c>
      <c r="AB22" s="2"/>
    </row>
    <row r="23" spans="1:28" ht="12.75">
      <c r="A23" s="2"/>
      <c r="B23" s="1"/>
      <c r="C23" s="6"/>
      <c r="D23" s="50"/>
      <c r="E23" s="50"/>
      <c r="F23" s="20"/>
      <c r="G23" s="9"/>
      <c r="H23" s="2"/>
      <c r="I23" s="6"/>
      <c r="J23" s="6"/>
      <c r="K23" s="49"/>
      <c r="L23" s="4"/>
      <c r="M23" s="20"/>
      <c r="N23" s="9"/>
      <c r="O23" s="2"/>
      <c r="P23" s="1" t="s">
        <v>114</v>
      </c>
      <c r="Q23" s="28" t="s">
        <v>171</v>
      </c>
      <c r="R23" s="49">
        <v>152</v>
      </c>
      <c r="S23" s="4">
        <v>110</v>
      </c>
      <c r="T23" s="20"/>
      <c r="U23" s="29">
        <f t="shared" si="3"/>
        <v>152</v>
      </c>
      <c r="V23" s="2"/>
      <c r="W23" s="6" t="s">
        <v>42</v>
      </c>
      <c r="X23" s="31" t="s">
        <v>110</v>
      </c>
      <c r="Y23" s="49">
        <v>46</v>
      </c>
      <c r="Z23" s="49">
        <v>39</v>
      </c>
      <c r="AA23" s="32">
        <f t="shared" si="2"/>
        <v>46</v>
      </c>
      <c r="AB23" s="2"/>
    </row>
    <row r="24" spans="1:28" ht="12.75">
      <c r="A24" s="2"/>
      <c r="B24" s="6"/>
      <c r="C24" s="6"/>
      <c r="D24" s="50"/>
      <c r="E24" s="50"/>
      <c r="F24" s="20"/>
      <c r="G24" s="9"/>
      <c r="H24" s="2"/>
      <c r="I24" s="1"/>
      <c r="J24" s="1"/>
      <c r="K24" s="49"/>
      <c r="L24" s="4"/>
      <c r="M24" s="20"/>
      <c r="N24" s="1"/>
      <c r="O24" s="2"/>
      <c r="P24" s="1" t="s">
        <v>149</v>
      </c>
      <c r="Q24" s="31" t="s">
        <v>171</v>
      </c>
      <c r="R24" s="49">
        <v>74</v>
      </c>
      <c r="S24" s="4">
        <v>91</v>
      </c>
      <c r="T24" s="20"/>
      <c r="U24" s="32">
        <f t="shared" si="3"/>
        <v>91</v>
      </c>
      <c r="V24" s="2"/>
      <c r="W24" s="1" t="s">
        <v>154</v>
      </c>
      <c r="X24" s="31" t="s">
        <v>110</v>
      </c>
      <c r="Y24" s="49">
        <v>48</v>
      </c>
      <c r="Z24" s="49">
        <v>63</v>
      </c>
      <c r="AA24" s="32">
        <f t="shared" si="2"/>
        <v>63</v>
      </c>
      <c r="AB24" s="2"/>
    </row>
    <row r="25" spans="1:28" ht="12.75">
      <c r="A25" s="2"/>
      <c r="B25" s="6"/>
      <c r="C25" s="6"/>
      <c r="D25" s="50"/>
      <c r="E25" s="50"/>
      <c r="F25" s="20"/>
      <c r="G25" s="9"/>
      <c r="H25" s="2"/>
      <c r="I25" s="1"/>
      <c r="J25" s="1"/>
      <c r="K25" s="49"/>
      <c r="L25" s="4"/>
      <c r="M25" s="20"/>
      <c r="N25" s="1"/>
      <c r="O25" s="2"/>
      <c r="P25" s="1" t="s">
        <v>105</v>
      </c>
      <c r="Q25" s="31" t="s">
        <v>171</v>
      </c>
      <c r="R25" s="49">
        <v>91</v>
      </c>
      <c r="S25" s="4">
        <v>83</v>
      </c>
      <c r="T25" s="20"/>
      <c r="U25" s="32">
        <f t="shared" si="3"/>
        <v>91</v>
      </c>
      <c r="V25" s="2"/>
      <c r="W25" s="1" t="s">
        <v>106</v>
      </c>
      <c r="X25" s="28" t="s">
        <v>110</v>
      </c>
      <c r="Y25" s="49">
        <v>90</v>
      </c>
      <c r="Z25" s="49">
        <v>103</v>
      </c>
      <c r="AA25" s="29">
        <f t="shared" si="2"/>
        <v>103</v>
      </c>
      <c r="AB25" s="2"/>
    </row>
    <row r="26" spans="1:28" ht="12.75">
      <c r="A26" s="2"/>
      <c r="B26" s="46"/>
      <c r="C26" s="6"/>
      <c r="D26" s="50"/>
      <c r="E26" s="50"/>
      <c r="F26" s="20"/>
      <c r="G26" s="9"/>
      <c r="H26" s="2"/>
      <c r="I26" s="1"/>
      <c r="J26" s="1"/>
      <c r="K26" s="49"/>
      <c r="L26" s="4"/>
      <c r="M26" s="20"/>
      <c r="N26" s="1"/>
      <c r="O26" s="2"/>
      <c r="P26" s="1" t="s">
        <v>159</v>
      </c>
      <c r="Q26" s="31" t="s">
        <v>171</v>
      </c>
      <c r="R26" s="49">
        <v>100</v>
      </c>
      <c r="S26" s="4">
        <v>115</v>
      </c>
      <c r="T26" s="20"/>
      <c r="U26" s="32">
        <f t="shared" si="3"/>
        <v>115</v>
      </c>
      <c r="V26" s="2"/>
      <c r="W26" s="71" t="s">
        <v>158</v>
      </c>
      <c r="X26" s="28" t="s">
        <v>110</v>
      </c>
      <c r="Y26" s="49">
        <v>111</v>
      </c>
      <c r="Z26" s="49">
        <v>192</v>
      </c>
      <c r="AA26" s="29">
        <f t="shared" si="2"/>
        <v>192</v>
      </c>
      <c r="AB26" s="2"/>
    </row>
    <row r="27" spans="1:28" ht="12.75">
      <c r="A27" s="2"/>
      <c r="B27" s="6"/>
      <c r="C27" s="6"/>
      <c r="D27" s="50"/>
      <c r="E27" s="50"/>
      <c r="F27" s="20"/>
      <c r="G27" s="9"/>
      <c r="H27" s="2"/>
      <c r="I27" s="1"/>
      <c r="J27" s="1"/>
      <c r="K27" s="49"/>
      <c r="L27" s="4"/>
      <c r="M27" s="20"/>
      <c r="N27" s="1"/>
      <c r="O27" s="2"/>
      <c r="P27" s="6" t="s">
        <v>162</v>
      </c>
      <c r="Q27" s="31" t="s">
        <v>171</v>
      </c>
      <c r="R27" s="49">
        <v>86</v>
      </c>
      <c r="S27" s="4">
        <v>83</v>
      </c>
      <c r="T27" s="20"/>
      <c r="U27" s="32">
        <f t="shared" si="3"/>
        <v>86</v>
      </c>
      <c r="V27" s="2"/>
      <c r="W27" s="6" t="s">
        <v>51</v>
      </c>
      <c r="X27" s="31" t="s">
        <v>110</v>
      </c>
      <c r="Y27" s="49">
        <v>108</v>
      </c>
      <c r="Z27" s="49">
        <v>94</v>
      </c>
      <c r="AA27" s="32">
        <f t="shared" si="2"/>
        <v>108</v>
      </c>
      <c r="AB27" s="2"/>
    </row>
    <row r="28" spans="1:28" ht="12.75">
      <c r="A28" s="2"/>
      <c r="B28" s="6"/>
      <c r="C28" s="6"/>
      <c r="D28" s="50"/>
      <c r="E28" s="50"/>
      <c r="F28" s="20"/>
      <c r="G28" s="9"/>
      <c r="H28" s="2"/>
      <c r="I28" s="1"/>
      <c r="J28" s="1"/>
      <c r="K28" s="49"/>
      <c r="L28" s="4"/>
      <c r="M28" s="20"/>
      <c r="N28" s="1"/>
      <c r="O28" s="2"/>
      <c r="P28" s="1" t="s">
        <v>163</v>
      </c>
      <c r="Q28" s="28" t="s">
        <v>171</v>
      </c>
      <c r="R28" s="49">
        <v>118</v>
      </c>
      <c r="S28" s="4">
        <v>124</v>
      </c>
      <c r="T28" s="20"/>
      <c r="U28" s="29">
        <f t="shared" si="3"/>
        <v>124</v>
      </c>
      <c r="V28" s="2"/>
      <c r="AB28" s="2"/>
    </row>
    <row r="29" spans="1:28" ht="12.75">
      <c r="A29" s="2"/>
      <c r="B29" s="6"/>
      <c r="C29" s="6"/>
      <c r="D29" s="50"/>
      <c r="E29" s="9"/>
      <c r="F29" s="20"/>
      <c r="G29" s="9"/>
      <c r="H29" s="2"/>
      <c r="I29" s="1"/>
      <c r="J29" s="1"/>
      <c r="K29" s="49"/>
      <c r="L29" s="4"/>
      <c r="M29" s="20"/>
      <c r="N29" s="1"/>
      <c r="O29" s="2"/>
      <c r="P29" s="1" t="s">
        <v>164</v>
      </c>
      <c r="Q29" s="31" t="s">
        <v>171</v>
      </c>
      <c r="R29" s="49">
        <v>100</v>
      </c>
      <c r="S29" s="4">
        <v>114</v>
      </c>
      <c r="T29" s="20"/>
      <c r="U29" s="32">
        <f t="shared" si="3"/>
        <v>114</v>
      </c>
      <c r="V29" s="2"/>
      <c r="W29" s="6"/>
      <c r="X29" s="6"/>
      <c r="Y29" s="9"/>
      <c r="Z29" s="9"/>
      <c r="AA29" s="9"/>
      <c r="AB29" s="2"/>
    </row>
    <row r="30" spans="1:28" ht="12.75">
      <c r="A30" s="2"/>
      <c r="B30" s="6"/>
      <c r="C30" s="6"/>
      <c r="D30" s="50"/>
      <c r="E30" s="9"/>
      <c r="F30" s="20"/>
      <c r="G30" s="9"/>
      <c r="H30" s="2"/>
      <c r="I30" s="1"/>
      <c r="J30" s="1"/>
      <c r="K30" s="49"/>
      <c r="L30" s="4"/>
      <c r="M30" s="20"/>
      <c r="N30" s="1"/>
      <c r="O30" s="2"/>
      <c r="P30" s="1" t="s">
        <v>31</v>
      </c>
      <c r="Q30" s="24" t="s">
        <v>171</v>
      </c>
      <c r="R30" s="50">
        <v>91</v>
      </c>
      <c r="S30" s="9">
        <v>83</v>
      </c>
      <c r="T30" s="20"/>
      <c r="U30" s="27">
        <f t="shared" si="3"/>
        <v>91</v>
      </c>
      <c r="V30" s="2"/>
      <c r="W30" s="6"/>
      <c r="X30" s="6"/>
      <c r="Y30" s="9"/>
      <c r="Z30" s="9"/>
      <c r="AA30" s="9"/>
      <c r="AB30" s="2"/>
    </row>
    <row r="31" spans="1:28" ht="12.75">
      <c r="A31" s="2"/>
      <c r="B31" s="6"/>
      <c r="C31" s="6"/>
      <c r="D31" s="50"/>
      <c r="E31" s="9"/>
      <c r="F31" s="20"/>
      <c r="G31" s="9"/>
      <c r="H31" s="2"/>
      <c r="I31" s="1"/>
      <c r="J31" s="1"/>
      <c r="K31" s="49"/>
      <c r="L31" s="4"/>
      <c r="M31" s="20"/>
      <c r="N31" s="1"/>
      <c r="O31" s="2"/>
      <c r="P31" s="13" t="s">
        <v>178</v>
      </c>
      <c r="Q31" s="72" t="s">
        <v>171</v>
      </c>
      <c r="R31" s="50">
        <v>85</v>
      </c>
      <c r="S31" s="9">
        <v>77</v>
      </c>
      <c r="T31" s="20"/>
      <c r="U31" s="73">
        <f t="shared" si="3"/>
        <v>85</v>
      </c>
      <c r="V31" s="2"/>
      <c r="W31" s="1"/>
      <c r="X31" s="1"/>
      <c r="Y31" s="4"/>
      <c r="Z31" s="4"/>
      <c r="AA31" s="1"/>
      <c r="AB31" s="2"/>
    </row>
    <row r="32" spans="1:28" ht="12.75">
      <c r="A32" s="2"/>
      <c r="B32" s="6"/>
      <c r="C32" s="6"/>
      <c r="D32" s="50"/>
      <c r="E32" s="9"/>
      <c r="F32" s="20"/>
      <c r="G32" s="9"/>
      <c r="H32" s="2"/>
      <c r="I32" s="1"/>
      <c r="J32" s="1"/>
      <c r="K32" s="49"/>
      <c r="L32" s="4"/>
      <c r="M32" s="20"/>
      <c r="N32" s="1"/>
      <c r="O32" s="2"/>
      <c r="P32" s="13"/>
      <c r="Q32" s="6"/>
      <c r="R32" s="50"/>
      <c r="S32" s="9"/>
      <c r="T32" s="20"/>
      <c r="U32" s="67"/>
      <c r="V32" s="2"/>
      <c r="W32" s="1"/>
      <c r="X32" s="1"/>
      <c r="Y32" s="4"/>
      <c r="Z32" s="4"/>
      <c r="AA32" s="15">
        <f>SUM(AA19:AA30)</f>
        <v>938</v>
      </c>
      <c r="AB32" s="2"/>
    </row>
    <row r="33" spans="1:28" ht="12.75">
      <c r="A33" s="2"/>
      <c r="B33" s="6"/>
      <c r="C33" s="6"/>
      <c r="D33" s="50"/>
      <c r="E33" s="9"/>
      <c r="F33" s="20"/>
      <c r="G33" s="9"/>
      <c r="H33" s="2"/>
      <c r="I33" s="13"/>
      <c r="J33" s="13"/>
      <c r="K33" s="52"/>
      <c r="L33" s="4"/>
      <c r="M33" s="20"/>
      <c r="N33" s="1"/>
      <c r="O33" s="2"/>
      <c r="P33" s="13"/>
      <c r="Q33" s="58"/>
      <c r="R33" s="50"/>
      <c r="S33" s="9"/>
      <c r="T33" s="70"/>
      <c r="U33" s="67"/>
      <c r="V33" s="2"/>
      <c r="W33" s="2"/>
      <c r="X33" s="2"/>
      <c r="Y33" s="2"/>
      <c r="Z33" s="2"/>
      <c r="AA33" s="2"/>
      <c r="AB33" s="2"/>
    </row>
    <row r="34" spans="1:28" ht="12.75">
      <c r="A34" s="2"/>
      <c r="B34" s="6"/>
      <c r="C34" s="6"/>
      <c r="D34" s="50"/>
      <c r="E34" s="9"/>
      <c r="F34" s="20"/>
      <c r="G34" s="9"/>
      <c r="H34" s="2"/>
      <c r="I34" s="13"/>
      <c r="J34" s="13"/>
      <c r="K34" s="52"/>
      <c r="L34" s="4"/>
      <c r="M34" s="20"/>
      <c r="N34" s="1"/>
      <c r="O34" s="2"/>
      <c r="P34" s="1"/>
      <c r="Q34" s="1"/>
      <c r="R34" s="4"/>
      <c r="S34" s="4"/>
      <c r="T34" s="69"/>
      <c r="U34" s="1"/>
      <c r="V34" s="2"/>
      <c r="W34" s="2"/>
      <c r="X34" s="2"/>
      <c r="Y34" s="2"/>
      <c r="Z34" s="2"/>
      <c r="AA34" s="2"/>
      <c r="AB34" s="2"/>
    </row>
    <row r="35" spans="1:28" ht="12.75">
      <c r="A35" s="2"/>
      <c r="B35" s="6"/>
      <c r="C35" s="6"/>
      <c r="D35" s="50"/>
      <c r="E35" s="9"/>
      <c r="F35" s="20"/>
      <c r="G35" s="9"/>
      <c r="H35" s="2"/>
      <c r="I35" s="13"/>
      <c r="J35" s="13"/>
      <c r="K35" s="52"/>
      <c r="L35" s="4"/>
      <c r="M35" s="20"/>
      <c r="N35" s="1"/>
      <c r="O35" s="2"/>
      <c r="P35" s="55"/>
      <c r="Q35" s="55"/>
      <c r="R35" s="56"/>
      <c r="S35" s="57"/>
      <c r="T35" s="20"/>
      <c r="U35" s="57"/>
      <c r="V35" s="2"/>
      <c r="W35" s="2"/>
      <c r="X35" s="2"/>
      <c r="Y35" s="2"/>
      <c r="Z35" s="2"/>
      <c r="AA35" s="2"/>
      <c r="AB35" s="2"/>
    </row>
    <row r="36" spans="1:28" ht="12.75">
      <c r="A36" s="2"/>
      <c r="B36" s="6"/>
      <c r="C36" s="6"/>
      <c r="D36" s="50"/>
      <c r="E36" s="9"/>
      <c r="F36" s="20"/>
      <c r="G36" s="9"/>
      <c r="H36" s="2"/>
      <c r="I36" s="13"/>
      <c r="J36" s="13"/>
      <c r="K36" s="52"/>
      <c r="L36" s="4"/>
      <c r="M36" s="20"/>
      <c r="N36" s="1"/>
      <c r="O36" s="2"/>
      <c r="P36" s="6"/>
      <c r="Q36" s="6"/>
      <c r="R36" s="50"/>
      <c r="S36" s="9"/>
      <c r="T36" s="20"/>
      <c r="U36" s="6"/>
      <c r="V36" s="2"/>
      <c r="W36" s="2"/>
      <c r="X36" s="2"/>
      <c r="Y36" s="2"/>
      <c r="Z36" s="2"/>
      <c r="AA36" s="2"/>
      <c r="AB36" s="2"/>
    </row>
    <row r="37" spans="1:28" s="11" customFormat="1" ht="12.75">
      <c r="A37" s="2"/>
      <c r="B37" s="6"/>
      <c r="C37" s="6"/>
      <c r="D37" s="50"/>
      <c r="E37" s="9"/>
      <c r="F37" s="20"/>
      <c r="G37" s="16">
        <f>SUM(G19:G36)</f>
        <v>292</v>
      </c>
      <c r="H37" s="14"/>
      <c r="I37" s="6"/>
      <c r="J37" s="6"/>
      <c r="K37" s="50"/>
      <c r="L37" s="9"/>
      <c r="M37" s="20"/>
      <c r="N37" s="16">
        <f>SUM(N19:N33)</f>
        <v>87</v>
      </c>
      <c r="O37" s="14"/>
      <c r="P37" s="6"/>
      <c r="Q37" s="6"/>
      <c r="R37" s="50"/>
      <c r="S37" s="9"/>
      <c r="T37" s="20"/>
      <c r="U37" s="16">
        <f>SUM(U19:U32)</f>
        <v>1379</v>
      </c>
      <c r="V37" s="19"/>
      <c r="W37" s="2"/>
      <c r="X37" s="2"/>
      <c r="Y37" s="2"/>
      <c r="Z37" s="2"/>
      <c r="AA37" s="2"/>
      <c r="AB37" s="2"/>
    </row>
    <row r="38" spans="1:28" ht="4.5" customHeight="1">
      <c r="A38" s="2"/>
      <c r="B38" s="2"/>
      <c r="C38" s="2"/>
      <c r="D38" s="7"/>
      <c r="E38" s="7"/>
      <c r="F38" s="20"/>
      <c r="G38" s="2"/>
      <c r="H38" s="2"/>
      <c r="I38" s="2"/>
      <c r="J38" s="2"/>
      <c r="K38" s="7"/>
      <c r="L38" s="7"/>
      <c r="M38" s="20"/>
      <c r="N38" s="2"/>
      <c r="O38" s="2"/>
      <c r="P38" s="2"/>
      <c r="Q38" s="2"/>
      <c r="R38" s="7"/>
      <c r="S38" s="7"/>
      <c r="T38" s="7"/>
      <c r="U38" s="2"/>
      <c r="V38" s="2"/>
      <c r="W38" s="2"/>
      <c r="X38" s="2"/>
      <c r="Y38" s="2"/>
      <c r="Z38" s="2"/>
      <c r="AA38" s="2"/>
      <c r="AB38" s="2"/>
    </row>
    <row r="39" spans="1:28" ht="13.5" thickBot="1">
      <c r="A39" s="2"/>
      <c r="B39" s="3" t="s">
        <v>1</v>
      </c>
      <c r="C39" s="3" t="s">
        <v>2</v>
      </c>
      <c r="D39" s="48" t="s">
        <v>60</v>
      </c>
      <c r="E39" s="8" t="s">
        <v>61</v>
      </c>
      <c r="F39" s="51"/>
      <c r="G39" s="38" t="s">
        <v>64</v>
      </c>
      <c r="H39" s="2"/>
      <c r="I39" s="3" t="s">
        <v>1</v>
      </c>
      <c r="J39" s="3" t="s">
        <v>2</v>
      </c>
      <c r="K39" s="48" t="s">
        <v>60</v>
      </c>
      <c r="L39" s="8" t="s">
        <v>61</v>
      </c>
      <c r="M39" s="51"/>
      <c r="N39" s="38" t="s">
        <v>64</v>
      </c>
      <c r="O39" s="2"/>
      <c r="P39" s="33" t="s">
        <v>2</v>
      </c>
      <c r="Q39" s="34" t="s">
        <v>66</v>
      </c>
      <c r="R39" s="133" t="s">
        <v>65</v>
      </c>
      <c r="S39" s="133"/>
      <c r="T39" s="133"/>
      <c r="U39" s="133"/>
      <c r="V39" s="2"/>
      <c r="W39" s="3" t="s">
        <v>1</v>
      </c>
      <c r="X39" s="3" t="s">
        <v>2</v>
      </c>
      <c r="Y39" s="48" t="s">
        <v>60</v>
      </c>
      <c r="Z39" s="8" t="s">
        <v>61</v>
      </c>
      <c r="AA39" s="38" t="s">
        <v>64</v>
      </c>
      <c r="AB39" s="2"/>
    </row>
    <row r="40" spans="1:28" ht="12.75">
      <c r="A40" s="2"/>
      <c r="B40" s="6" t="s">
        <v>95</v>
      </c>
      <c r="C40" s="24" t="s">
        <v>144</v>
      </c>
      <c r="D40" s="49">
        <v>107</v>
      </c>
      <c r="E40" s="49">
        <v>78</v>
      </c>
      <c r="F40" s="20"/>
      <c r="G40" s="27">
        <f>MAX(D40:F40)</f>
        <v>107</v>
      </c>
      <c r="H40" s="2"/>
      <c r="I40" t="s">
        <v>30</v>
      </c>
      <c r="J40" s="24" t="s">
        <v>151</v>
      </c>
      <c r="K40" s="49">
        <v>95</v>
      </c>
      <c r="L40" s="49">
        <v>78</v>
      </c>
      <c r="M40" s="20"/>
      <c r="N40" s="27">
        <f>MAX(K40:M40)</f>
        <v>95</v>
      </c>
      <c r="O40" s="2"/>
      <c r="P40" s="129" t="s">
        <v>76</v>
      </c>
      <c r="Q40" s="42">
        <v>9</v>
      </c>
      <c r="R40" s="117">
        <f>SUM(G16/Q40)</f>
        <v>92.11111111111111</v>
      </c>
      <c r="S40" s="118"/>
      <c r="T40" s="118"/>
      <c r="U40" s="119"/>
      <c r="V40" s="2"/>
      <c r="W40" s="71" t="s">
        <v>37</v>
      </c>
      <c r="X40" s="25" t="s">
        <v>153</v>
      </c>
      <c r="Y40" s="49">
        <v>94</v>
      </c>
      <c r="Z40" s="49">
        <v>116</v>
      </c>
      <c r="AA40" s="26">
        <f>MAX(Y40:Z40)</f>
        <v>116</v>
      </c>
      <c r="AB40" s="2"/>
    </row>
    <row r="41" spans="1:28" ht="13.5" thickBot="1">
      <c r="A41" s="2"/>
      <c r="B41" s="71" t="s">
        <v>115</v>
      </c>
      <c r="C41" s="24" t="s">
        <v>144</v>
      </c>
      <c r="D41" s="49">
        <v>126</v>
      </c>
      <c r="E41" s="49">
        <v>97</v>
      </c>
      <c r="F41" s="20"/>
      <c r="G41" s="27">
        <f>MAX(D41:F41)</f>
        <v>126</v>
      </c>
      <c r="H41" s="2"/>
      <c r="I41" s="6" t="s">
        <v>150</v>
      </c>
      <c r="J41" s="25" t="s">
        <v>151</v>
      </c>
      <c r="K41" s="49">
        <v>84</v>
      </c>
      <c r="L41" s="49">
        <v>102</v>
      </c>
      <c r="M41" s="20"/>
      <c r="N41" s="26">
        <f>MAX(K41:M41)</f>
        <v>102</v>
      </c>
      <c r="O41" s="2"/>
      <c r="P41" s="130"/>
      <c r="Q41" s="43"/>
      <c r="R41" s="120"/>
      <c r="S41" s="121"/>
      <c r="T41" s="121"/>
      <c r="U41" s="122"/>
      <c r="V41" s="2"/>
      <c r="W41" s="6"/>
      <c r="X41" s="6"/>
      <c r="Y41" s="50"/>
      <c r="Z41" s="50"/>
      <c r="AA41" s="9"/>
      <c r="AB41" s="2"/>
    </row>
    <row r="42" spans="1:28" ht="12.75">
      <c r="A42" s="2"/>
      <c r="B42" s="6" t="s">
        <v>113</v>
      </c>
      <c r="C42" s="25" t="s">
        <v>144</v>
      </c>
      <c r="D42" s="49">
        <v>102</v>
      </c>
      <c r="E42" s="49">
        <v>85</v>
      </c>
      <c r="F42" s="20"/>
      <c r="G42" s="26">
        <f>MAX(D42:F42)</f>
        <v>102</v>
      </c>
      <c r="H42" s="2"/>
      <c r="I42" s="6" t="s">
        <v>155</v>
      </c>
      <c r="J42" s="24" t="s">
        <v>151</v>
      </c>
      <c r="K42" s="49">
        <v>105</v>
      </c>
      <c r="L42" s="49">
        <v>114</v>
      </c>
      <c r="M42" s="20"/>
      <c r="N42" s="27">
        <f>MAX(K42:M42)</f>
        <v>114</v>
      </c>
      <c r="O42" s="2"/>
      <c r="P42" s="131" t="s">
        <v>166</v>
      </c>
      <c r="Q42" s="44">
        <v>2</v>
      </c>
      <c r="R42" s="117">
        <f>SUM(N16/Q42)</f>
        <v>67.5</v>
      </c>
      <c r="S42" s="118"/>
      <c r="T42" s="118"/>
      <c r="U42" s="119"/>
      <c r="V42" s="2"/>
      <c r="W42" s="6"/>
      <c r="X42" s="6"/>
      <c r="Y42" s="50"/>
      <c r="Z42" s="50"/>
      <c r="AA42" s="9"/>
      <c r="AB42" s="2"/>
    </row>
    <row r="43" spans="1:28" ht="13.5" thickBot="1">
      <c r="A43" s="2"/>
      <c r="B43" s="6" t="s">
        <v>152</v>
      </c>
      <c r="C43" s="25" t="s">
        <v>144</v>
      </c>
      <c r="D43" s="49">
        <v>86</v>
      </c>
      <c r="E43" s="49">
        <v>79</v>
      </c>
      <c r="F43" s="20"/>
      <c r="G43" s="26">
        <f>MAX(D43:F43)</f>
        <v>86</v>
      </c>
      <c r="H43" s="2"/>
      <c r="I43" s="1" t="s">
        <v>157</v>
      </c>
      <c r="J43" s="25" t="s">
        <v>151</v>
      </c>
      <c r="K43" s="49">
        <v>75</v>
      </c>
      <c r="L43" s="49">
        <v>77</v>
      </c>
      <c r="M43" s="20"/>
      <c r="N43" s="26">
        <f>MAX(K43:M43)</f>
        <v>77</v>
      </c>
      <c r="O43" s="2"/>
      <c r="P43" s="132"/>
      <c r="Q43" s="45"/>
      <c r="R43" s="120"/>
      <c r="S43" s="121"/>
      <c r="T43" s="121"/>
      <c r="U43" s="122"/>
      <c r="V43" s="2"/>
      <c r="W43" s="1"/>
      <c r="X43" s="6"/>
      <c r="Y43" s="50"/>
      <c r="Z43" s="9"/>
      <c r="AA43" s="6"/>
      <c r="AB43" s="2"/>
    </row>
    <row r="44" spans="1:28" ht="12.75">
      <c r="A44" s="2"/>
      <c r="B44" s="6"/>
      <c r="C44" s="6"/>
      <c r="D44" s="50"/>
      <c r="E44" s="9"/>
      <c r="F44" s="20"/>
      <c r="G44" s="9"/>
      <c r="H44" s="2"/>
      <c r="I44" s="1" t="s">
        <v>88</v>
      </c>
      <c r="J44" s="24" t="s">
        <v>151</v>
      </c>
      <c r="K44" s="49">
        <v>87</v>
      </c>
      <c r="L44" s="49">
        <v>90</v>
      </c>
      <c r="M44" s="20"/>
      <c r="N44" s="27">
        <f>MAX(K44:M44)</f>
        <v>90</v>
      </c>
      <c r="O44" s="2"/>
      <c r="P44" s="129" t="s">
        <v>6</v>
      </c>
      <c r="Q44" s="42">
        <v>8</v>
      </c>
      <c r="R44" s="117">
        <f>SUM(U16/Q44)</f>
        <v>116.125</v>
      </c>
      <c r="S44" s="118"/>
      <c r="T44" s="118"/>
      <c r="U44" s="119"/>
      <c r="V44" s="2"/>
      <c r="W44" s="1"/>
      <c r="X44" s="1"/>
      <c r="Y44" s="49"/>
      <c r="Z44" s="4"/>
      <c r="AA44" s="1"/>
      <c r="AB44" s="2"/>
    </row>
    <row r="45" spans="1:28" ht="13.5" thickBot="1">
      <c r="A45" s="2"/>
      <c r="B45" s="6"/>
      <c r="C45" s="6"/>
      <c r="D45" s="50"/>
      <c r="E45" s="9"/>
      <c r="F45" s="20"/>
      <c r="G45" s="9"/>
      <c r="H45" s="2"/>
      <c r="I45" s="1"/>
      <c r="J45" s="1"/>
      <c r="K45" s="49"/>
      <c r="L45" s="4"/>
      <c r="M45" s="20"/>
      <c r="N45" s="1"/>
      <c r="O45" s="2"/>
      <c r="P45" s="130"/>
      <c r="Q45" s="43"/>
      <c r="R45" s="120"/>
      <c r="S45" s="121"/>
      <c r="T45" s="121"/>
      <c r="U45" s="122"/>
      <c r="V45" s="2"/>
      <c r="W45" s="1"/>
      <c r="X45" s="1"/>
      <c r="Y45" s="49"/>
      <c r="Z45" s="4"/>
      <c r="AA45" s="1"/>
      <c r="AB45" s="2"/>
    </row>
    <row r="46" spans="1:28" ht="12.75">
      <c r="A46" s="2"/>
      <c r="B46" s="6"/>
      <c r="C46" s="6"/>
      <c r="D46" s="50"/>
      <c r="E46" s="9"/>
      <c r="F46" s="20"/>
      <c r="G46" s="9"/>
      <c r="H46" s="2"/>
      <c r="I46" s="1"/>
      <c r="J46" s="1"/>
      <c r="K46" s="49"/>
      <c r="L46" s="4"/>
      <c r="M46" s="20"/>
      <c r="N46" s="1"/>
      <c r="O46" s="2"/>
      <c r="P46" s="131" t="s">
        <v>14</v>
      </c>
      <c r="Q46" s="44">
        <v>3</v>
      </c>
      <c r="R46" s="117">
        <f>SUM(G37/Q46)</f>
        <v>97.33333333333333</v>
      </c>
      <c r="S46" s="118"/>
      <c r="T46" s="118"/>
      <c r="U46" s="119"/>
      <c r="V46" s="2"/>
      <c r="W46" s="1"/>
      <c r="X46" s="1"/>
      <c r="Y46" s="49"/>
      <c r="Z46" s="4"/>
      <c r="AA46" s="1"/>
      <c r="AB46" s="2"/>
    </row>
    <row r="47" spans="1:28" ht="13.5" thickBot="1">
      <c r="A47" s="2"/>
      <c r="B47" s="6"/>
      <c r="C47" s="6"/>
      <c r="D47" s="50"/>
      <c r="E47" s="9"/>
      <c r="F47" s="20"/>
      <c r="G47" s="9"/>
      <c r="H47" s="2"/>
      <c r="I47" s="1"/>
      <c r="J47" s="1"/>
      <c r="K47" s="49"/>
      <c r="L47" s="4"/>
      <c r="M47" s="20"/>
      <c r="N47" s="1"/>
      <c r="O47" s="2"/>
      <c r="P47" s="132"/>
      <c r="Q47" s="45"/>
      <c r="R47" s="120"/>
      <c r="S47" s="121"/>
      <c r="T47" s="121"/>
      <c r="U47" s="122"/>
      <c r="V47" s="2"/>
      <c r="W47" s="1"/>
      <c r="X47" s="1"/>
      <c r="Y47" s="49"/>
      <c r="Z47" s="4"/>
      <c r="AA47" s="1"/>
      <c r="AB47" s="2"/>
    </row>
    <row r="48" spans="1:28" ht="12.75">
      <c r="A48" s="2"/>
      <c r="B48" s="6"/>
      <c r="C48" s="6"/>
      <c r="D48" s="50"/>
      <c r="E48" s="9"/>
      <c r="F48" s="20"/>
      <c r="G48" s="9"/>
      <c r="H48" s="2"/>
      <c r="I48" s="1"/>
      <c r="J48" s="1"/>
      <c r="K48" s="49"/>
      <c r="L48" s="4"/>
      <c r="M48" s="20"/>
      <c r="N48" s="1"/>
      <c r="O48" s="2"/>
      <c r="P48" s="129" t="s">
        <v>96</v>
      </c>
      <c r="Q48" s="42">
        <v>1</v>
      </c>
      <c r="R48" s="117">
        <f>SUM(N37/Q48)</f>
        <v>87</v>
      </c>
      <c r="S48" s="118"/>
      <c r="T48" s="118"/>
      <c r="U48" s="119"/>
      <c r="V48" s="2"/>
      <c r="W48" s="1"/>
      <c r="X48" s="1"/>
      <c r="Y48" s="49"/>
      <c r="Z48" s="4"/>
      <c r="AA48" s="1"/>
      <c r="AB48" s="2"/>
    </row>
    <row r="49" spans="1:28" ht="13.5" thickBot="1">
      <c r="A49" s="2"/>
      <c r="B49" s="1"/>
      <c r="C49" s="1"/>
      <c r="D49" s="49"/>
      <c r="E49" s="4"/>
      <c r="F49" s="20"/>
      <c r="G49" s="15">
        <f>SUM(G40:G48)</f>
        <v>421</v>
      </c>
      <c r="H49" s="2"/>
      <c r="I49" s="1"/>
      <c r="J49" s="1"/>
      <c r="K49" s="49"/>
      <c r="L49" s="4"/>
      <c r="M49" s="20"/>
      <c r="N49" s="15">
        <f>SUM(N40:N48)</f>
        <v>478</v>
      </c>
      <c r="O49" s="2"/>
      <c r="P49" s="130"/>
      <c r="Q49" s="43"/>
      <c r="R49" s="120"/>
      <c r="S49" s="121"/>
      <c r="T49" s="121"/>
      <c r="U49" s="122"/>
      <c r="V49" s="2"/>
      <c r="W49" s="1"/>
      <c r="X49" s="1"/>
      <c r="Y49" s="49"/>
      <c r="Z49" s="4"/>
      <c r="AA49" s="15">
        <f>SUM(AA40:AA48)</f>
        <v>116</v>
      </c>
      <c r="AB49" s="2"/>
    </row>
    <row r="50" spans="1:28" ht="13.5" thickBot="1">
      <c r="A50" s="2"/>
      <c r="B50" s="17"/>
      <c r="C50" s="18"/>
      <c r="D50" s="7"/>
      <c r="E50" s="7"/>
      <c r="F50" s="20"/>
      <c r="G50" s="2"/>
      <c r="H50" s="2"/>
      <c r="I50" s="19"/>
      <c r="J50" s="19"/>
      <c r="K50" s="20"/>
      <c r="L50" s="20"/>
      <c r="M50" s="20"/>
      <c r="N50" s="21"/>
      <c r="O50" s="2"/>
      <c r="P50" s="131" t="s">
        <v>73</v>
      </c>
      <c r="Q50" s="44">
        <v>13</v>
      </c>
      <c r="R50" s="117">
        <f>SUM(U37/Q50)</f>
        <v>106.07692307692308</v>
      </c>
      <c r="S50" s="118"/>
      <c r="T50" s="118"/>
      <c r="U50" s="119"/>
      <c r="V50" s="2"/>
      <c r="W50" s="2"/>
      <c r="X50" s="2"/>
      <c r="Y50" s="2"/>
      <c r="Z50" s="2"/>
      <c r="AA50" s="2"/>
      <c r="AB50" s="2"/>
    </row>
    <row r="51" spans="1:28" ht="13.5" thickBot="1">
      <c r="A51" s="2"/>
      <c r="B51" s="123" t="s">
        <v>80</v>
      </c>
      <c r="C51" s="124"/>
      <c r="D51" s="114" t="s">
        <v>127</v>
      </c>
      <c r="E51" s="114"/>
      <c r="F51" s="134"/>
      <c r="G51" s="114"/>
      <c r="H51" s="114"/>
      <c r="I51" s="114"/>
      <c r="J51" s="39">
        <f>MAX(G3,G5,G8,G9,G10,G11,G40,G41,N19,N40,N42,N44,AA4,AA5)</f>
        <v>126</v>
      </c>
      <c r="K51" s="7"/>
      <c r="L51" s="7"/>
      <c r="M51" s="7"/>
      <c r="N51" s="2"/>
      <c r="O51" s="2"/>
      <c r="P51" s="132"/>
      <c r="Q51" s="45"/>
      <c r="R51" s="120"/>
      <c r="S51" s="121"/>
      <c r="T51" s="121"/>
      <c r="U51" s="122"/>
      <c r="V51" s="2"/>
      <c r="W51" s="2"/>
      <c r="X51" s="2"/>
      <c r="Y51" s="2"/>
      <c r="Z51" s="2"/>
      <c r="AA51" s="2"/>
      <c r="AB51" s="2"/>
    </row>
    <row r="52" spans="1:28" ht="15" customHeight="1">
      <c r="A52" s="2"/>
      <c r="B52" s="125"/>
      <c r="C52" s="126"/>
      <c r="D52" s="115" t="s">
        <v>128</v>
      </c>
      <c r="E52" s="115"/>
      <c r="F52" s="115"/>
      <c r="G52" s="115"/>
      <c r="H52" s="115"/>
      <c r="I52" s="115"/>
      <c r="J52" s="40">
        <f>MAX(G4,G6,G7,G19,G20,G21,G42,G43,N43,N41,N4,N3,AA40,AA6,AA3)</f>
        <v>116</v>
      </c>
      <c r="K52" s="7"/>
      <c r="L52" s="7">
        <f>SUM(Q40,Q42,Q44,Q46,Q48,Q50,Q52,Q54,Q56,Q58,Q60)</f>
        <v>59</v>
      </c>
      <c r="M52" s="7"/>
      <c r="N52" s="2"/>
      <c r="O52" s="2"/>
      <c r="P52" s="129" t="s">
        <v>167</v>
      </c>
      <c r="Q52" s="42">
        <v>4</v>
      </c>
      <c r="R52" s="117">
        <f>SUM(G49/Q52)</f>
        <v>105.25</v>
      </c>
      <c r="S52" s="118"/>
      <c r="T52" s="118"/>
      <c r="U52" s="119"/>
      <c r="V52" s="2"/>
      <c r="W52" s="2"/>
      <c r="X52" s="2"/>
      <c r="Y52" s="2"/>
      <c r="Z52" s="2"/>
      <c r="AA52" s="2"/>
      <c r="AB52" s="2"/>
    </row>
    <row r="53" spans="1:28" ht="13.5" thickBot="1">
      <c r="A53" s="2"/>
      <c r="B53" s="125"/>
      <c r="C53" s="126"/>
      <c r="D53" s="116" t="s">
        <v>124</v>
      </c>
      <c r="E53" s="116"/>
      <c r="F53" s="116"/>
      <c r="G53" s="116"/>
      <c r="H53" s="116"/>
      <c r="I53" s="116"/>
      <c r="J53" s="40">
        <f>MAX(U4,U9,U20,U24,U25,U26,U27,U29,U30,AA19,AA21,AA22,AA23,AA24,AA27)</f>
        <v>137</v>
      </c>
      <c r="K53" s="7"/>
      <c r="L53" s="7"/>
      <c r="M53" s="7"/>
      <c r="N53" s="2"/>
      <c r="O53" s="2"/>
      <c r="P53" s="130"/>
      <c r="Q53" s="43"/>
      <c r="R53" s="120"/>
      <c r="S53" s="121"/>
      <c r="T53" s="121"/>
      <c r="U53" s="122"/>
      <c r="V53" s="2"/>
      <c r="W53" s="2"/>
      <c r="X53" s="2"/>
      <c r="Y53" s="2"/>
      <c r="Z53" s="2"/>
      <c r="AA53" s="2"/>
      <c r="AB53" s="2"/>
    </row>
    <row r="54" spans="1:28" ht="13.5" thickBot="1">
      <c r="A54" s="2"/>
      <c r="B54" s="127"/>
      <c r="C54" s="128"/>
      <c r="D54" s="113" t="s">
        <v>125</v>
      </c>
      <c r="E54" s="113"/>
      <c r="F54" s="113"/>
      <c r="G54" s="113"/>
      <c r="H54" s="113"/>
      <c r="I54" s="113"/>
      <c r="J54" s="41">
        <f>MAX(U19,U21,U22,U23,U28,AA26,AA25,AA20,U3,U5,U6,U7,U8,U10)</f>
        <v>192</v>
      </c>
      <c r="K54" s="7"/>
      <c r="L54" s="7"/>
      <c r="M54" s="7"/>
      <c r="N54" s="2"/>
      <c r="O54" s="2"/>
      <c r="P54" s="131" t="s">
        <v>99</v>
      </c>
      <c r="Q54" s="44">
        <v>5</v>
      </c>
      <c r="R54" s="117">
        <f>SUM(N49/Q54)</f>
        <v>95.6</v>
      </c>
      <c r="S54" s="118"/>
      <c r="T54" s="118"/>
      <c r="U54" s="119"/>
      <c r="V54" s="2"/>
      <c r="W54" s="2"/>
      <c r="X54" s="2"/>
      <c r="Y54" s="2"/>
      <c r="Z54" s="2"/>
      <c r="AA54" s="2"/>
      <c r="AB54" s="2"/>
    </row>
    <row r="55" spans="1:28" ht="13.5" thickBot="1">
      <c r="A55" s="2"/>
      <c r="B55" s="2"/>
      <c r="C55" s="2"/>
      <c r="D55" s="7"/>
      <c r="E55" s="7"/>
      <c r="F55" s="7"/>
      <c r="G55" s="2"/>
      <c r="H55" s="2"/>
      <c r="I55" s="2"/>
      <c r="J55" s="2"/>
      <c r="K55" s="7"/>
      <c r="L55" s="7"/>
      <c r="M55" s="7"/>
      <c r="N55" s="2"/>
      <c r="O55" s="2"/>
      <c r="P55" s="132"/>
      <c r="Q55" s="45"/>
      <c r="R55" s="120"/>
      <c r="S55" s="121"/>
      <c r="T55" s="121"/>
      <c r="U55" s="122"/>
      <c r="V55" s="2"/>
      <c r="W55" s="2"/>
      <c r="X55" s="2"/>
      <c r="Y55" s="2"/>
      <c r="Z55" s="2"/>
      <c r="AA55" s="2"/>
      <c r="AB55" s="2"/>
    </row>
    <row r="56" spans="1:28" s="23" customFormat="1" ht="12.75">
      <c r="A56" s="2"/>
      <c r="B56" s="2"/>
      <c r="C56" s="2"/>
      <c r="D56" s="7"/>
      <c r="E56" s="7"/>
      <c r="F56" s="7"/>
      <c r="G56" s="2"/>
      <c r="H56" s="2"/>
      <c r="I56" s="2"/>
      <c r="J56" s="2"/>
      <c r="K56" s="7"/>
      <c r="L56" s="7"/>
      <c r="M56" s="7"/>
      <c r="N56" s="2"/>
      <c r="O56" s="2"/>
      <c r="P56" s="129" t="s">
        <v>97</v>
      </c>
      <c r="Q56" s="42">
        <v>4</v>
      </c>
      <c r="R56" s="117">
        <f>SUM(AA16/Q56)</f>
        <v>91.75</v>
      </c>
      <c r="S56" s="118"/>
      <c r="T56" s="118"/>
      <c r="U56" s="119"/>
      <c r="V56" s="2"/>
      <c r="W56" s="2"/>
      <c r="X56" s="2"/>
      <c r="Y56" s="2"/>
      <c r="Z56" s="2"/>
      <c r="AA56" s="2"/>
      <c r="AB56" s="2"/>
    </row>
    <row r="57" spans="1:28" s="23" customFormat="1" ht="13.5" thickBot="1">
      <c r="A57" s="2"/>
      <c r="B57" s="2"/>
      <c r="C57" s="2"/>
      <c r="D57" s="7"/>
      <c r="E57" s="7"/>
      <c r="F57" s="7"/>
      <c r="G57" s="2"/>
      <c r="H57" s="2"/>
      <c r="I57" s="2"/>
      <c r="J57" s="2"/>
      <c r="K57" s="7"/>
      <c r="L57" s="7"/>
      <c r="M57" s="7"/>
      <c r="N57" s="2"/>
      <c r="O57" s="2"/>
      <c r="P57" s="130"/>
      <c r="Q57" s="43"/>
      <c r="R57" s="120"/>
      <c r="S57" s="121"/>
      <c r="T57" s="121"/>
      <c r="U57" s="122"/>
      <c r="V57" s="2"/>
      <c r="W57" s="2"/>
      <c r="X57" s="2"/>
      <c r="Y57" s="2"/>
      <c r="Z57" s="2"/>
      <c r="AA57" s="2"/>
      <c r="AB57" s="2"/>
    </row>
    <row r="58" spans="1:28" s="23" customFormat="1" ht="12.75">
      <c r="A58" s="2"/>
      <c r="B58" s="2"/>
      <c r="C58" s="2"/>
      <c r="D58" s="7"/>
      <c r="E58" s="7"/>
      <c r="F58" s="7"/>
      <c r="G58" s="2"/>
      <c r="H58" s="2"/>
      <c r="I58" s="2"/>
      <c r="J58" s="2"/>
      <c r="K58" s="7"/>
      <c r="L58" s="7"/>
      <c r="M58" s="7"/>
      <c r="N58" s="2"/>
      <c r="O58" s="2"/>
      <c r="P58" s="131" t="s">
        <v>123</v>
      </c>
      <c r="Q58" s="44">
        <v>9</v>
      </c>
      <c r="R58" s="117">
        <f>SUM(AA32/Q58)</f>
        <v>104.22222222222223</v>
      </c>
      <c r="S58" s="118"/>
      <c r="T58" s="118"/>
      <c r="U58" s="119"/>
      <c r="V58" s="2"/>
      <c r="W58" s="2"/>
      <c r="X58" s="2"/>
      <c r="Y58" s="2"/>
      <c r="Z58" s="2"/>
      <c r="AA58" s="2"/>
      <c r="AB58" s="2"/>
    </row>
    <row r="59" spans="1:28" ht="13.5" thickBot="1">
      <c r="A59" s="2"/>
      <c r="B59" s="2"/>
      <c r="C59" s="2"/>
      <c r="D59" s="7"/>
      <c r="E59" s="7"/>
      <c r="F59" s="7"/>
      <c r="G59" s="2"/>
      <c r="H59" s="2"/>
      <c r="I59" s="2"/>
      <c r="J59" s="2"/>
      <c r="K59" s="7"/>
      <c r="L59" s="7"/>
      <c r="M59" s="7"/>
      <c r="N59" s="2"/>
      <c r="O59" s="2"/>
      <c r="P59" s="132"/>
      <c r="Q59" s="45"/>
      <c r="R59" s="120"/>
      <c r="S59" s="121"/>
      <c r="T59" s="121"/>
      <c r="U59" s="12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7"/>
      <c r="E60" s="7"/>
      <c r="F60" s="7"/>
      <c r="G60" s="2"/>
      <c r="H60" s="2"/>
      <c r="I60" s="2"/>
      <c r="J60" s="2"/>
      <c r="K60" s="7"/>
      <c r="L60" s="7"/>
      <c r="M60" s="7"/>
      <c r="N60" s="2"/>
      <c r="O60" s="2"/>
      <c r="P60" s="131" t="s">
        <v>168</v>
      </c>
      <c r="Q60" s="44">
        <v>1</v>
      </c>
      <c r="R60" s="117">
        <f>SUM(AA49/Q60)</f>
        <v>116</v>
      </c>
      <c r="S60" s="118"/>
      <c r="T60" s="118"/>
      <c r="U60" s="119"/>
      <c r="V60" s="2"/>
      <c r="W60" s="2"/>
      <c r="X60" s="2"/>
      <c r="Y60" s="2"/>
      <c r="Z60" s="2"/>
      <c r="AA60" s="2"/>
      <c r="AB60" s="2"/>
    </row>
    <row r="61" spans="1:28" ht="13.5" thickBot="1">
      <c r="A61" s="2"/>
      <c r="B61" s="2"/>
      <c r="C61" s="2"/>
      <c r="D61" s="7"/>
      <c r="E61" s="7"/>
      <c r="F61" s="7"/>
      <c r="G61" s="2"/>
      <c r="H61" s="2"/>
      <c r="I61" s="2"/>
      <c r="J61" s="2"/>
      <c r="K61" s="7"/>
      <c r="L61" s="7"/>
      <c r="M61" s="7"/>
      <c r="N61" s="2"/>
      <c r="O61" s="2"/>
      <c r="P61" s="132"/>
      <c r="Q61" s="45"/>
      <c r="R61" s="120"/>
      <c r="S61" s="121"/>
      <c r="T61" s="121"/>
      <c r="U61" s="122"/>
      <c r="V61" s="2"/>
      <c r="W61" s="2"/>
      <c r="X61" s="2"/>
      <c r="Y61" s="2"/>
      <c r="Z61" s="2"/>
      <c r="AA61" s="2"/>
      <c r="AB61" s="2"/>
    </row>
    <row r="62" spans="1:28" s="11" customFormat="1" ht="7.5" customHeight="1">
      <c r="A62" s="2"/>
      <c r="B62" s="2"/>
      <c r="C62" s="2"/>
      <c r="D62" s="7"/>
      <c r="E62" s="7"/>
      <c r="F62" s="7"/>
      <c r="G62" s="2"/>
      <c r="H62" s="2"/>
      <c r="I62" s="2"/>
      <c r="J62" s="2"/>
      <c r="K62" s="7"/>
      <c r="L62" s="7"/>
      <c r="M62" s="7"/>
      <c r="N62" s="2"/>
      <c r="O62" s="2"/>
      <c r="P62" s="2"/>
      <c r="Q62" s="2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</row>
  </sheetData>
  <mergeCells count="28">
    <mergeCell ref="P60:P61"/>
    <mergeCell ref="R60:U61"/>
    <mergeCell ref="P56:P57"/>
    <mergeCell ref="R56:U57"/>
    <mergeCell ref="P58:P59"/>
    <mergeCell ref="R58:U59"/>
    <mergeCell ref="R52:U53"/>
    <mergeCell ref="D53:I53"/>
    <mergeCell ref="D54:I54"/>
    <mergeCell ref="P54:P55"/>
    <mergeCell ref="R54:U55"/>
    <mergeCell ref="B51:C54"/>
    <mergeCell ref="D51:I51"/>
    <mergeCell ref="D52:I52"/>
    <mergeCell ref="P52:P53"/>
    <mergeCell ref="P48:P49"/>
    <mergeCell ref="R48:U49"/>
    <mergeCell ref="P50:P51"/>
    <mergeCell ref="R50:U51"/>
    <mergeCell ref="P44:P45"/>
    <mergeCell ref="R44:U45"/>
    <mergeCell ref="P46:P47"/>
    <mergeCell ref="R46:U47"/>
    <mergeCell ref="R39:U39"/>
    <mergeCell ref="P40:P41"/>
    <mergeCell ref="R40:U41"/>
    <mergeCell ref="P42:P43"/>
    <mergeCell ref="R42:U43"/>
  </mergeCells>
  <printOptions horizontalCentered="1" vertic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="75" zoomScaleNormal="75" workbookViewId="0" topLeftCell="B1">
      <selection activeCell="H66" sqref="H66"/>
    </sheetView>
  </sheetViews>
  <sheetFormatPr defaultColWidth="9.140625" defaultRowHeight="12.75"/>
  <cols>
    <col min="1" max="1" width="1.7109375" style="0" customWidth="1"/>
    <col min="2" max="2" width="14.7109375" style="0" customWidth="1"/>
    <col min="3" max="3" width="11.57421875" style="0" customWidth="1"/>
    <col min="4" max="5" width="4.7109375" style="5" customWidth="1"/>
    <col min="6" max="6" width="0.85546875" style="5" customWidth="1"/>
    <col min="7" max="7" width="7.28125" style="0" customWidth="1"/>
    <col min="8" max="8" width="1.8515625" style="0" customWidth="1"/>
    <col min="9" max="9" width="16.00390625" style="0" customWidth="1"/>
    <col min="10" max="10" width="16.421875" style="0" customWidth="1"/>
    <col min="11" max="12" width="4.7109375" style="5" customWidth="1"/>
    <col min="13" max="13" width="0.85546875" style="5" customWidth="1"/>
    <col min="14" max="14" width="5.7109375" style="0" customWidth="1"/>
    <col min="15" max="15" width="1.7109375" style="0" customWidth="1"/>
    <col min="16" max="16" width="24.421875" style="0" customWidth="1"/>
    <col min="17" max="17" width="12.8515625" style="0" customWidth="1"/>
    <col min="18" max="19" width="4.7109375" style="5" customWidth="1"/>
    <col min="20" max="20" width="0.9921875" style="5" customWidth="1"/>
    <col min="21" max="21" width="7.28125" style="0" customWidth="1"/>
    <col min="22" max="22" width="1.8515625" style="0" customWidth="1"/>
    <col min="23" max="23" width="15.7109375" style="0" customWidth="1"/>
    <col min="24" max="24" width="14.00390625" style="0" customWidth="1"/>
    <col min="25" max="26" width="4.7109375" style="0" customWidth="1"/>
    <col min="28" max="28" width="1.8515625" style="0" customWidth="1"/>
  </cols>
  <sheetData>
    <row r="1" spans="1:28" ht="4.5" customHeight="1">
      <c r="A1" s="2"/>
      <c r="B1" s="2"/>
      <c r="C1" s="2"/>
      <c r="D1" s="7"/>
      <c r="E1" s="7"/>
      <c r="F1" s="20"/>
      <c r="G1" s="2"/>
      <c r="H1" s="2"/>
      <c r="I1" s="2"/>
      <c r="J1" s="2"/>
      <c r="K1" s="7"/>
      <c r="L1" s="7"/>
      <c r="M1" s="20"/>
      <c r="N1" s="2"/>
      <c r="O1" s="2"/>
      <c r="P1" s="2"/>
      <c r="Q1" s="2"/>
      <c r="R1" s="7"/>
      <c r="S1" s="7"/>
      <c r="T1" s="20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3" t="s">
        <v>1</v>
      </c>
      <c r="C2" s="3" t="s">
        <v>2</v>
      </c>
      <c r="D2" s="48" t="s">
        <v>60</v>
      </c>
      <c r="E2" s="8" t="s">
        <v>61</v>
      </c>
      <c r="F2" s="51"/>
      <c r="G2" s="38" t="s">
        <v>64</v>
      </c>
      <c r="H2" s="2"/>
      <c r="I2" s="3" t="s">
        <v>1</v>
      </c>
      <c r="J2" s="3" t="s">
        <v>2</v>
      </c>
      <c r="K2" s="48" t="s">
        <v>60</v>
      </c>
      <c r="L2" s="8" t="s">
        <v>61</v>
      </c>
      <c r="M2" s="51"/>
      <c r="N2" s="38" t="s">
        <v>64</v>
      </c>
      <c r="O2" s="2"/>
      <c r="P2" s="3" t="s">
        <v>1</v>
      </c>
      <c r="Q2" s="3" t="s">
        <v>2</v>
      </c>
      <c r="R2" s="48" t="s">
        <v>60</v>
      </c>
      <c r="S2" s="8" t="s">
        <v>61</v>
      </c>
      <c r="T2" s="51"/>
      <c r="U2" s="38" t="s">
        <v>64</v>
      </c>
      <c r="V2" s="2"/>
      <c r="W2" s="3" t="s">
        <v>1</v>
      </c>
      <c r="X2" s="3" t="s">
        <v>2</v>
      </c>
      <c r="Y2" s="8" t="s">
        <v>60</v>
      </c>
      <c r="Z2" s="8" t="s">
        <v>61</v>
      </c>
      <c r="AA2" s="38" t="s">
        <v>64</v>
      </c>
      <c r="AB2" s="2"/>
    </row>
    <row r="3" spans="1:28" ht="12.75">
      <c r="A3" s="2"/>
      <c r="B3" s="1" t="s">
        <v>72</v>
      </c>
      <c r="C3" s="35" t="s">
        <v>175</v>
      </c>
      <c r="D3" s="49">
        <v>64</v>
      </c>
      <c r="E3" s="49">
        <v>92</v>
      </c>
      <c r="F3" s="20"/>
      <c r="G3" s="26">
        <f aca="true" t="shared" si="0" ref="G3:G9">MAX(D3:F3)</f>
        <v>92</v>
      </c>
      <c r="H3" s="2"/>
      <c r="I3" s="1" t="s">
        <v>95</v>
      </c>
      <c r="J3" s="24" t="s">
        <v>145</v>
      </c>
      <c r="K3" s="49">
        <v>72</v>
      </c>
      <c r="L3" s="4">
        <v>84</v>
      </c>
      <c r="M3" s="20"/>
      <c r="N3" s="27">
        <f>MAX(K3:M3)</f>
        <v>84</v>
      </c>
      <c r="O3" s="2"/>
      <c r="P3" s="1" t="s">
        <v>5</v>
      </c>
      <c r="Q3" s="28" t="s">
        <v>173</v>
      </c>
      <c r="R3" s="49">
        <v>122</v>
      </c>
      <c r="S3" s="49">
        <v>114</v>
      </c>
      <c r="T3" s="20"/>
      <c r="U3" s="29">
        <f aca="true" t="shared" si="1" ref="U3:U13">MAX(R3:T3)</f>
        <v>122</v>
      </c>
      <c r="V3" s="2"/>
      <c r="W3" s="1" t="s">
        <v>183</v>
      </c>
      <c r="X3" s="25" t="s">
        <v>172</v>
      </c>
      <c r="Y3" s="49">
        <v>95</v>
      </c>
      <c r="Z3" s="49">
        <v>96</v>
      </c>
      <c r="AA3" s="26">
        <f aca="true" t="shared" si="2" ref="AA3:AA8">MAX(Y3:Z3)</f>
        <v>96</v>
      </c>
      <c r="AB3" s="2"/>
    </row>
    <row r="4" spans="1:28" ht="12.75">
      <c r="A4" s="2"/>
      <c r="B4" s="1" t="s">
        <v>93</v>
      </c>
      <c r="C4" s="35" t="s">
        <v>175</v>
      </c>
      <c r="D4" s="49">
        <v>82</v>
      </c>
      <c r="E4" s="49">
        <v>83</v>
      </c>
      <c r="F4" s="20"/>
      <c r="G4" s="26">
        <f t="shared" si="0"/>
        <v>83</v>
      </c>
      <c r="H4" s="2"/>
      <c r="I4" s="6" t="s">
        <v>196</v>
      </c>
      <c r="J4" s="25" t="s">
        <v>145</v>
      </c>
      <c r="K4" s="49">
        <v>89</v>
      </c>
      <c r="L4" s="4">
        <v>83</v>
      </c>
      <c r="M4" s="20"/>
      <c r="N4" s="26">
        <f>MAX(K4:M4)</f>
        <v>89</v>
      </c>
      <c r="O4" s="2"/>
      <c r="P4" s="1" t="s">
        <v>180</v>
      </c>
      <c r="Q4" s="28" t="s">
        <v>173</v>
      </c>
      <c r="R4" s="49">
        <v>115</v>
      </c>
      <c r="S4" s="49">
        <v>140</v>
      </c>
      <c r="T4" s="20"/>
      <c r="U4" s="29">
        <f t="shared" si="1"/>
        <v>140</v>
      </c>
      <c r="V4" s="2"/>
      <c r="W4" s="1" t="s">
        <v>184</v>
      </c>
      <c r="X4" s="24" t="s">
        <v>172</v>
      </c>
      <c r="Y4" s="49">
        <v>59</v>
      </c>
      <c r="Z4" s="49">
        <v>52</v>
      </c>
      <c r="AA4" s="27">
        <f t="shared" si="2"/>
        <v>59</v>
      </c>
      <c r="AB4" s="2"/>
    </row>
    <row r="5" spans="1:28" ht="12.75">
      <c r="A5" s="2"/>
      <c r="B5" s="1" t="s">
        <v>192</v>
      </c>
      <c r="C5" s="36" t="s">
        <v>175</v>
      </c>
      <c r="D5" s="49">
        <v>102</v>
      </c>
      <c r="E5" s="49">
        <v>83</v>
      </c>
      <c r="F5" s="20"/>
      <c r="G5" s="27">
        <f t="shared" si="0"/>
        <v>102</v>
      </c>
      <c r="H5" s="2"/>
      <c r="I5" s="58" t="s">
        <v>43</v>
      </c>
      <c r="J5" s="25" t="s">
        <v>145</v>
      </c>
      <c r="K5" s="50">
        <v>112</v>
      </c>
      <c r="L5" s="9">
        <v>91</v>
      </c>
      <c r="M5" s="20"/>
      <c r="N5" s="26">
        <f>MAX(K5:M5)</f>
        <v>112</v>
      </c>
      <c r="O5" s="2"/>
      <c r="P5" s="1" t="s">
        <v>87</v>
      </c>
      <c r="Q5" s="28" t="s">
        <v>173</v>
      </c>
      <c r="R5" s="49">
        <v>110</v>
      </c>
      <c r="S5" s="49">
        <v>118</v>
      </c>
      <c r="T5" s="20"/>
      <c r="U5" s="29">
        <f t="shared" si="1"/>
        <v>118</v>
      </c>
      <c r="V5" s="2"/>
      <c r="W5" s="6" t="s">
        <v>146</v>
      </c>
      <c r="X5" s="24" t="s">
        <v>172</v>
      </c>
      <c r="Y5" s="49">
        <v>89</v>
      </c>
      <c r="Z5" s="49">
        <v>97</v>
      </c>
      <c r="AA5" s="27">
        <f t="shared" si="2"/>
        <v>97</v>
      </c>
      <c r="AB5" s="2"/>
    </row>
    <row r="6" spans="1:28" ht="12.75">
      <c r="A6" s="2"/>
      <c r="B6" s="1" t="s">
        <v>193</v>
      </c>
      <c r="C6" s="35" t="s">
        <v>175</v>
      </c>
      <c r="D6" s="49">
        <v>99</v>
      </c>
      <c r="E6" s="49">
        <v>117</v>
      </c>
      <c r="F6" s="20"/>
      <c r="G6" s="26">
        <f t="shared" si="0"/>
        <v>117</v>
      </c>
      <c r="H6" s="2"/>
      <c r="I6" s="1"/>
      <c r="J6" s="1"/>
      <c r="K6" s="4"/>
      <c r="L6" s="4"/>
      <c r="M6" s="69"/>
      <c r="N6" s="1"/>
      <c r="O6" s="2"/>
      <c r="P6" s="1" t="s">
        <v>86</v>
      </c>
      <c r="Q6" s="31" t="s">
        <v>173</v>
      </c>
      <c r="R6" s="49">
        <v>97</v>
      </c>
      <c r="S6" s="49">
        <v>92</v>
      </c>
      <c r="T6" s="20"/>
      <c r="U6" s="32">
        <f t="shared" si="1"/>
        <v>97</v>
      </c>
      <c r="V6" s="2"/>
      <c r="W6" s="6" t="s">
        <v>191</v>
      </c>
      <c r="X6" s="25" t="s">
        <v>172</v>
      </c>
      <c r="Y6" s="49">
        <v>98</v>
      </c>
      <c r="Z6" s="49">
        <v>68</v>
      </c>
      <c r="AA6" s="26">
        <f t="shared" si="2"/>
        <v>98</v>
      </c>
      <c r="AB6" s="2"/>
    </row>
    <row r="7" spans="1:28" ht="12.75">
      <c r="A7" s="2"/>
      <c r="B7" s="6" t="s">
        <v>194</v>
      </c>
      <c r="C7" s="35" t="s">
        <v>175</v>
      </c>
      <c r="D7" s="49">
        <v>74</v>
      </c>
      <c r="E7" s="49">
        <v>93</v>
      </c>
      <c r="F7" s="20"/>
      <c r="G7" s="26">
        <f t="shared" si="0"/>
        <v>93</v>
      </c>
      <c r="H7" s="2"/>
      <c r="I7" s="1"/>
      <c r="J7" s="1"/>
      <c r="K7" s="4"/>
      <c r="L7" s="4"/>
      <c r="M7" s="68"/>
      <c r="N7" s="1"/>
      <c r="O7" s="2"/>
      <c r="P7" s="46" t="s">
        <v>38</v>
      </c>
      <c r="Q7" s="28" t="s">
        <v>173</v>
      </c>
      <c r="R7" s="49">
        <v>135</v>
      </c>
      <c r="S7" s="49">
        <v>116</v>
      </c>
      <c r="T7" s="20"/>
      <c r="U7" s="29">
        <f t="shared" si="1"/>
        <v>135</v>
      </c>
      <c r="V7" s="2"/>
      <c r="W7" s="6" t="s">
        <v>206</v>
      </c>
      <c r="X7" s="24" t="s">
        <v>172</v>
      </c>
      <c r="Y7" s="9">
        <v>89</v>
      </c>
      <c r="Z7" s="9">
        <v>82</v>
      </c>
      <c r="AA7" s="27">
        <f t="shared" si="2"/>
        <v>89</v>
      </c>
      <c r="AB7" s="2"/>
    </row>
    <row r="8" spans="1:28" ht="12.75">
      <c r="A8" s="2"/>
      <c r="B8" s="6" t="s">
        <v>83</v>
      </c>
      <c r="C8" s="35" t="s">
        <v>175</v>
      </c>
      <c r="D8" s="49">
        <v>78</v>
      </c>
      <c r="E8" s="49">
        <v>79</v>
      </c>
      <c r="F8" s="20"/>
      <c r="G8" s="26">
        <f t="shared" si="0"/>
        <v>79</v>
      </c>
      <c r="H8" s="2"/>
      <c r="I8" s="61"/>
      <c r="J8" s="61"/>
      <c r="K8" s="62"/>
      <c r="L8" s="63"/>
      <c r="M8" s="20"/>
      <c r="N8" s="63"/>
      <c r="O8" s="2"/>
      <c r="P8" s="6" t="s">
        <v>49</v>
      </c>
      <c r="Q8" s="28" t="s">
        <v>173</v>
      </c>
      <c r="R8" s="49">
        <v>81</v>
      </c>
      <c r="S8" s="49">
        <v>76</v>
      </c>
      <c r="T8" s="20"/>
      <c r="U8" s="29">
        <f t="shared" si="1"/>
        <v>81</v>
      </c>
      <c r="V8" s="2"/>
      <c r="W8" s="6" t="s">
        <v>84</v>
      </c>
      <c r="X8" s="25" t="s">
        <v>172</v>
      </c>
      <c r="Y8" s="9">
        <v>79</v>
      </c>
      <c r="Z8" s="9">
        <v>70</v>
      </c>
      <c r="AA8" s="26">
        <f t="shared" si="2"/>
        <v>79</v>
      </c>
      <c r="AB8" s="2"/>
    </row>
    <row r="9" spans="1:28" ht="12.75">
      <c r="A9" s="2"/>
      <c r="B9" s="6" t="s">
        <v>197</v>
      </c>
      <c r="C9" s="35" t="s">
        <v>175</v>
      </c>
      <c r="D9" s="49">
        <v>59</v>
      </c>
      <c r="E9" s="49">
        <v>95</v>
      </c>
      <c r="F9" s="20"/>
      <c r="G9" s="26">
        <f t="shared" si="0"/>
        <v>95</v>
      </c>
      <c r="H9" s="2"/>
      <c r="I9" s="1"/>
      <c r="J9" s="1"/>
      <c r="K9" s="49"/>
      <c r="L9" s="4"/>
      <c r="M9" s="20"/>
      <c r="N9" s="4"/>
      <c r="O9" s="2"/>
      <c r="P9" s="1" t="s">
        <v>195</v>
      </c>
      <c r="Q9" s="28" t="s">
        <v>173</v>
      </c>
      <c r="R9" s="49">
        <v>128</v>
      </c>
      <c r="S9" s="49">
        <v>129</v>
      </c>
      <c r="T9" s="20"/>
      <c r="U9" s="29">
        <f t="shared" si="1"/>
        <v>129</v>
      </c>
      <c r="V9" s="2"/>
      <c r="W9" s="6"/>
      <c r="X9" s="6"/>
      <c r="Y9" s="9"/>
      <c r="Z9" s="9"/>
      <c r="AA9" s="9"/>
      <c r="AB9" s="2"/>
    </row>
    <row r="10" spans="1:28" ht="12.75">
      <c r="A10" s="2"/>
      <c r="B10" s="1"/>
      <c r="C10" s="47"/>
      <c r="D10" s="49"/>
      <c r="E10" s="49"/>
      <c r="F10" s="20"/>
      <c r="G10" s="9"/>
      <c r="H10" s="2"/>
      <c r="I10" s="1"/>
      <c r="J10" s="1"/>
      <c r="K10" s="49"/>
      <c r="L10" s="4"/>
      <c r="M10" s="20"/>
      <c r="N10" s="4"/>
      <c r="O10" s="2"/>
      <c r="P10" s="58" t="s">
        <v>204</v>
      </c>
      <c r="Q10" s="31" t="s">
        <v>173</v>
      </c>
      <c r="R10" s="49">
        <v>87</v>
      </c>
      <c r="S10" s="49">
        <v>97</v>
      </c>
      <c r="T10" s="20"/>
      <c r="U10" s="54">
        <f t="shared" si="1"/>
        <v>97</v>
      </c>
      <c r="V10" s="2"/>
      <c r="W10" s="6"/>
      <c r="X10" s="6"/>
      <c r="Y10" s="9"/>
      <c r="Z10" s="9"/>
      <c r="AA10" s="9"/>
      <c r="AB10" s="2"/>
    </row>
    <row r="11" spans="1:28" ht="12.75">
      <c r="A11" s="2"/>
      <c r="B11" s="6"/>
      <c r="C11" s="47"/>
      <c r="D11" s="50"/>
      <c r="E11" s="50"/>
      <c r="F11" s="20"/>
      <c r="G11" s="9"/>
      <c r="H11" s="2"/>
      <c r="I11" s="1"/>
      <c r="J11" s="1"/>
      <c r="K11" s="49"/>
      <c r="L11" s="4"/>
      <c r="M11" s="20"/>
      <c r="N11" s="4"/>
      <c r="O11" s="2"/>
      <c r="P11" s="46" t="s">
        <v>205</v>
      </c>
      <c r="Q11" s="31" t="s">
        <v>173</v>
      </c>
      <c r="R11" s="5">
        <v>76</v>
      </c>
      <c r="S11" s="5">
        <v>96</v>
      </c>
      <c r="U11" s="54">
        <f t="shared" si="1"/>
        <v>96</v>
      </c>
      <c r="V11" s="2"/>
      <c r="W11" s="46"/>
      <c r="X11" s="6"/>
      <c r="Y11" s="9"/>
      <c r="Z11" s="9"/>
      <c r="AA11" s="9"/>
      <c r="AB11" s="2"/>
    </row>
    <row r="12" spans="1:28" ht="12.75">
      <c r="A12" s="2"/>
      <c r="B12" s="6"/>
      <c r="C12" s="47"/>
      <c r="D12" s="50"/>
      <c r="E12" s="9"/>
      <c r="F12" s="20"/>
      <c r="G12" s="9"/>
      <c r="H12" s="2"/>
      <c r="I12" s="1"/>
      <c r="J12" s="1"/>
      <c r="K12" s="49"/>
      <c r="L12" s="4"/>
      <c r="M12" s="20"/>
      <c r="N12" s="4"/>
      <c r="O12" s="2"/>
      <c r="P12" s="75" t="s">
        <v>50</v>
      </c>
      <c r="Q12" s="76" t="s">
        <v>173</v>
      </c>
      <c r="R12" s="4"/>
      <c r="S12" s="4"/>
      <c r="T12" s="68"/>
      <c r="U12" s="65">
        <f t="shared" si="1"/>
        <v>0</v>
      </c>
      <c r="V12" s="2"/>
      <c r="W12" s="6"/>
      <c r="X12" s="6"/>
      <c r="Y12" s="9"/>
      <c r="Z12" s="9"/>
      <c r="AA12" s="9"/>
      <c r="AB12" s="2"/>
    </row>
    <row r="13" spans="1:28" ht="12.75">
      <c r="A13" s="2"/>
      <c r="B13" s="1"/>
      <c r="C13" s="37"/>
      <c r="D13" s="49"/>
      <c r="E13" s="4"/>
      <c r="F13" s="20"/>
      <c r="G13" s="1"/>
      <c r="H13" s="2"/>
      <c r="I13" s="1"/>
      <c r="J13" s="1"/>
      <c r="K13" s="49"/>
      <c r="L13" s="4"/>
      <c r="M13" s="20"/>
      <c r="N13" s="4"/>
      <c r="O13" s="2"/>
      <c r="P13" s="77" t="s">
        <v>53</v>
      </c>
      <c r="Q13" s="76" t="s">
        <v>173</v>
      </c>
      <c r="R13" s="56"/>
      <c r="S13" s="57"/>
      <c r="T13" s="20"/>
      <c r="U13" s="65">
        <f t="shared" si="1"/>
        <v>0</v>
      </c>
      <c r="V13" s="2"/>
      <c r="W13" s="6"/>
      <c r="X13" s="6"/>
      <c r="Y13" s="9"/>
      <c r="Z13" s="9"/>
      <c r="AA13" s="9"/>
      <c r="AB13" s="2"/>
    </row>
    <row r="14" spans="1:28" ht="12.75">
      <c r="A14" s="2"/>
      <c r="B14" s="1"/>
      <c r="C14" s="1"/>
      <c r="D14" s="49"/>
      <c r="E14" s="4"/>
      <c r="F14" s="20"/>
      <c r="G14" s="1"/>
      <c r="H14" s="2"/>
      <c r="I14" s="1"/>
      <c r="J14" s="1"/>
      <c r="K14" s="49"/>
      <c r="L14" s="4"/>
      <c r="M14" s="20"/>
      <c r="N14" s="4"/>
      <c r="O14" s="2"/>
      <c r="P14" s="6"/>
      <c r="Q14" s="6"/>
      <c r="R14" s="50"/>
      <c r="S14" s="9"/>
      <c r="T14" s="20"/>
      <c r="U14" s="9"/>
      <c r="V14" s="2"/>
      <c r="W14" s="6"/>
      <c r="X14" s="6"/>
      <c r="Y14" s="9"/>
      <c r="Z14" s="9"/>
      <c r="AA14" s="9"/>
      <c r="AB14" s="2"/>
    </row>
    <row r="15" spans="1:28" ht="12.75">
      <c r="A15" s="2"/>
      <c r="B15" s="1"/>
      <c r="C15" s="1"/>
      <c r="D15" s="49"/>
      <c r="E15" s="4"/>
      <c r="F15" s="20"/>
      <c r="G15" s="1"/>
      <c r="H15" s="2"/>
      <c r="I15" s="1"/>
      <c r="J15" s="1"/>
      <c r="K15" s="49"/>
      <c r="L15" s="4"/>
      <c r="M15" s="20"/>
      <c r="N15" s="4"/>
      <c r="O15" s="2"/>
      <c r="P15" s="1"/>
      <c r="Q15" s="1"/>
      <c r="R15" s="49"/>
      <c r="S15" s="4"/>
      <c r="T15" s="20"/>
      <c r="U15" s="1"/>
      <c r="V15" s="2"/>
      <c r="W15" s="1"/>
      <c r="X15" s="1"/>
      <c r="Y15" s="4"/>
      <c r="Z15" s="4"/>
      <c r="AA15" s="1"/>
      <c r="AB15" s="2"/>
    </row>
    <row r="16" spans="1:28" ht="12.75">
      <c r="A16" s="2"/>
      <c r="B16" s="1"/>
      <c r="C16" s="1"/>
      <c r="D16" s="49"/>
      <c r="E16" s="4"/>
      <c r="F16" s="20"/>
      <c r="G16" s="15">
        <f>SUM(G3:G15)</f>
        <v>661</v>
      </c>
      <c r="H16" s="2"/>
      <c r="I16" s="1"/>
      <c r="J16" s="1"/>
      <c r="K16" s="49"/>
      <c r="L16" s="4"/>
      <c r="M16" s="20"/>
      <c r="N16" s="15">
        <f>SUM(N3:N15)</f>
        <v>285</v>
      </c>
      <c r="O16" s="2"/>
      <c r="P16" s="1"/>
      <c r="Q16" s="1"/>
      <c r="R16" s="49"/>
      <c r="S16" s="4"/>
      <c r="T16" s="20"/>
      <c r="U16" s="15">
        <f>SUM(U3:U14)</f>
        <v>1015</v>
      </c>
      <c r="V16" s="2"/>
      <c r="W16" s="1"/>
      <c r="X16" s="1"/>
      <c r="Y16" s="4"/>
      <c r="Z16" s="4"/>
      <c r="AA16" s="15">
        <f>SUM(AA3:AA14)</f>
        <v>518</v>
      </c>
      <c r="AB16" s="2"/>
    </row>
    <row r="17" spans="1:28" ht="5.25" customHeight="1">
      <c r="A17" s="2"/>
      <c r="B17" s="2"/>
      <c r="C17" s="2"/>
      <c r="D17" s="7"/>
      <c r="E17" s="7"/>
      <c r="F17" s="20"/>
      <c r="G17" s="2"/>
      <c r="H17" s="2"/>
      <c r="I17" s="2"/>
      <c r="J17" s="2"/>
      <c r="K17" s="7"/>
      <c r="L17" s="7"/>
      <c r="M17" s="20"/>
      <c r="N17" s="2"/>
      <c r="O17" s="2"/>
      <c r="P17" s="2"/>
      <c r="Q17" s="2"/>
      <c r="R17" s="7"/>
      <c r="S17" s="7"/>
      <c r="T17" s="20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/>
      <c r="B18" s="3" t="s">
        <v>1</v>
      </c>
      <c r="C18" s="3" t="s">
        <v>2</v>
      </c>
      <c r="D18" s="48" t="s">
        <v>60</v>
      </c>
      <c r="E18" s="8" t="s">
        <v>61</v>
      </c>
      <c r="F18" s="51"/>
      <c r="G18" s="38" t="s">
        <v>64</v>
      </c>
      <c r="H18" s="2"/>
      <c r="I18" s="3" t="s">
        <v>1</v>
      </c>
      <c r="J18" s="3" t="s">
        <v>2</v>
      </c>
      <c r="K18" s="48" t="s">
        <v>60</v>
      </c>
      <c r="L18" s="8" t="s">
        <v>61</v>
      </c>
      <c r="M18" s="51"/>
      <c r="N18" s="38" t="s">
        <v>64</v>
      </c>
      <c r="O18" s="2"/>
      <c r="P18" s="3" t="s">
        <v>1</v>
      </c>
      <c r="Q18" s="3" t="s">
        <v>2</v>
      </c>
      <c r="R18" s="48" t="s">
        <v>60</v>
      </c>
      <c r="S18" s="8" t="s">
        <v>61</v>
      </c>
      <c r="T18" s="51"/>
      <c r="U18" s="38" t="s">
        <v>64</v>
      </c>
      <c r="V18" s="2"/>
      <c r="W18" s="3" t="s">
        <v>1</v>
      </c>
      <c r="X18" s="3" t="s">
        <v>2</v>
      </c>
      <c r="Y18" s="8" t="s">
        <v>60</v>
      </c>
      <c r="Z18" s="8" t="s">
        <v>61</v>
      </c>
      <c r="AA18" s="38" t="s">
        <v>64</v>
      </c>
      <c r="AB18" s="2"/>
    </row>
    <row r="19" spans="1:28" ht="12.75">
      <c r="A19" s="2"/>
      <c r="B19" s="1" t="s">
        <v>150</v>
      </c>
      <c r="C19" s="25" t="s">
        <v>174</v>
      </c>
      <c r="D19" s="49">
        <v>84</v>
      </c>
      <c r="E19" s="49">
        <v>77</v>
      </c>
      <c r="F19" s="20"/>
      <c r="G19" s="26">
        <f aca="true" t="shared" si="3" ref="G19:G26">MAX(D19:F19)</f>
        <v>84</v>
      </c>
      <c r="H19" s="2"/>
      <c r="I19" s="1" t="s">
        <v>185</v>
      </c>
      <c r="J19" s="24" t="s">
        <v>170</v>
      </c>
      <c r="K19" s="49">
        <v>80</v>
      </c>
      <c r="L19" s="49">
        <v>87</v>
      </c>
      <c r="M19" s="20"/>
      <c r="N19" s="27">
        <f>MAX(K19:M19)</f>
        <v>87</v>
      </c>
      <c r="O19" s="2"/>
      <c r="P19" s="1" t="s">
        <v>31</v>
      </c>
      <c r="Q19" s="24" t="s">
        <v>171</v>
      </c>
      <c r="R19" s="49">
        <v>101</v>
      </c>
      <c r="S19" s="4">
        <v>94</v>
      </c>
      <c r="T19" s="20"/>
      <c r="U19" s="27">
        <f>MAX(R19:T19)</f>
        <v>101</v>
      </c>
      <c r="V19" s="2"/>
      <c r="W19" s="1" t="s">
        <v>188</v>
      </c>
      <c r="X19" s="28" t="s">
        <v>110</v>
      </c>
      <c r="Y19" s="49">
        <v>106</v>
      </c>
      <c r="Z19" s="49">
        <v>130</v>
      </c>
      <c r="AA19" s="29">
        <f aca="true" t="shared" si="4" ref="AA19:AA27">MAX(Y19:Z19)</f>
        <v>130</v>
      </c>
      <c r="AB19" s="2"/>
    </row>
    <row r="20" spans="1:28" ht="12.75">
      <c r="A20" s="2"/>
      <c r="B20" s="71" t="s">
        <v>190</v>
      </c>
      <c r="C20" s="24" t="s">
        <v>174</v>
      </c>
      <c r="D20" s="49">
        <v>102</v>
      </c>
      <c r="E20" s="49">
        <v>108</v>
      </c>
      <c r="F20" s="20"/>
      <c r="G20" s="27">
        <f t="shared" si="3"/>
        <v>108</v>
      </c>
      <c r="H20" s="2"/>
      <c r="I20" s="1" t="s">
        <v>89</v>
      </c>
      <c r="J20" s="24" t="s">
        <v>170</v>
      </c>
      <c r="K20" s="50">
        <v>77</v>
      </c>
      <c r="L20" s="9">
        <v>81</v>
      </c>
      <c r="M20" s="20"/>
      <c r="N20" s="27">
        <f>MAX(K20:M20)</f>
        <v>81</v>
      </c>
      <c r="O20" s="2"/>
      <c r="P20" s="1" t="s">
        <v>111</v>
      </c>
      <c r="Q20" s="31" t="s">
        <v>171</v>
      </c>
      <c r="R20" s="49">
        <v>76</v>
      </c>
      <c r="S20" s="4">
        <v>95</v>
      </c>
      <c r="T20" s="20"/>
      <c r="U20" s="32">
        <f aca="true" t="shared" si="5" ref="U20:U36">MAX(R20:T20)</f>
        <v>95</v>
      </c>
      <c r="V20" s="2"/>
      <c r="W20" s="71" t="s">
        <v>189</v>
      </c>
      <c r="X20" s="31" t="s">
        <v>110</v>
      </c>
      <c r="Y20" s="49">
        <v>113</v>
      </c>
      <c r="Z20" s="49">
        <v>79</v>
      </c>
      <c r="AA20" s="32">
        <f t="shared" si="4"/>
        <v>113</v>
      </c>
      <c r="AB20" s="2"/>
    </row>
    <row r="21" spans="1:28" ht="12.75">
      <c r="A21" s="2"/>
      <c r="B21" s="6" t="s">
        <v>3</v>
      </c>
      <c r="C21" s="25" t="s">
        <v>174</v>
      </c>
      <c r="D21" s="49">
        <v>47</v>
      </c>
      <c r="E21" s="49">
        <v>65</v>
      </c>
      <c r="F21" s="20"/>
      <c r="G21" s="26">
        <f t="shared" si="3"/>
        <v>65</v>
      </c>
      <c r="H21" s="2"/>
      <c r="I21" s="1"/>
      <c r="J21" s="6"/>
      <c r="K21" s="50"/>
      <c r="L21" s="9"/>
      <c r="M21" s="20"/>
      <c r="N21" s="9"/>
      <c r="O21" s="2"/>
      <c r="P21" s="1" t="s">
        <v>182</v>
      </c>
      <c r="Q21" s="31" t="s">
        <v>171</v>
      </c>
      <c r="R21" s="49">
        <v>85</v>
      </c>
      <c r="S21" s="4">
        <v>85</v>
      </c>
      <c r="T21" s="20"/>
      <c r="U21" s="32">
        <f t="shared" si="5"/>
        <v>85</v>
      </c>
      <c r="V21" s="2"/>
      <c r="W21" s="6" t="s">
        <v>106</v>
      </c>
      <c r="X21" s="28" t="s">
        <v>110</v>
      </c>
      <c r="Y21" s="49">
        <v>90</v>
      </c>
      <c r="Z21" s="49">
        <v>95</v>
      </c>
      <c r="AA21" s="29">
        <f t="shared" si="4"/>
        <v>95</v>
      </c>
      <c r="AB21" s="2"/>
    </row>
    <row r="22" spans="1:28" ht="12.75">
      <c r="A22" s="2"/>
      <c r="B22" s="81" t="s">
        <v>33</v>
      </c>
      <c r="C22" s="25" t="s">
        <v>174</v>
      </c>
      <c r="D22" s="5">
        <v>94</v>
      </c>
      <c r="E22" s="5">
        <v>122</v>
      </c>
      <c r="G22" s="26">
        <f t="shared" si="3"/>
        <v>122</v>
      </c>
      <c r="H22" s="2"/>
      <c r="I22" s="6"/>
      <c r="J22" s="6"/>
      <c r="K22" s="50"/>
      <c r="L22" s="9"/>
      <c r="M22" s="20"/>
      <c r="N22" s="9"/>
      <c r="O22" s="2"/>
      <c r="P22" s="1" t="s">
        <v>179</v>
      </c>
      <c r="Q22" s="28" t="s">
        <v>171</v>
      </c>
      <c r="R22" s="49">
        <v>98</v>
      </c>
      <c r="S22" s="4">
        <v>113</v>
      </c>
      <c r="T22" s="20"/>
      <c r="U22" s="29">
        <f t="shared" si="5"/>
        <v>113</v>
      </c>
      <c r="V22" s="2"/>
      <c r="W22" s="1" t="s">
        <v>40</v>
      </c>
      <c r="X22" s="31" t="s">
        <v>110</v>
      </c>
      <c r="Y22" s="49">
        <v>96</v>
      </c>
      <c r="Z22" s="49">
        <v>95</v>
      </c>
      <c r="AA22" s="32">
        <f t="shared" si="4"/>
        <v>96</v>
      </c>
      <c r="AB22" s="2"/>
    </row>
    <row r="23" spans="1:28" ht="12.75">
      <c r="A23" s="2"/>
      <c r="B23" s="1" t="s">
        <v>8</v>
      </c>
      <c r="C23" s="24" t="s">
        <v>174</v>
      </c>
      <c r="D23" s="50">
        <v>106</v>
      </c>
      <c r="E23" s="50">
        <v>90</v>
      </c>
      <c r="F23" s="20"/>
      <c r="G23" s="27">
        <f t="shared" si="3"/>
        <v>106</v>
      </c>
      <c r="H23" s="2"/>
      <c r="I23" s="6"/>
      <c r="J23" s="6"/>
      <c r="K23" s="49"/>
      <c r="L23" s="4"/>
      <c r="M23" s="20"/>
      <c r="N23" s="9"/>
      <c r="O23" s="2"/>
      <c r="P23" s="1" t="s">
        <v>107</v>
      </c>
      <c r="Q23" s="28" t="s">
        <v>171</v>
      </c>
      <c r="R23" s="49">
        <v>122</v>
      </c>
      <c r="S23" s="4">
        <v>80</v>
      </c>
      <c r="T23" s="20"/>
      <c r="U23" s="29">
        <f t="shared" si="5"/>
        <v>122</v>
      </c>
      <c r="V23" s="2"/>
      <c r="W23" s="80" t="s">
        <v>51</v>
      </c>
      <c r="X23" s="78" t="s">
        <v>110</v>
      </c>
      <c r="Y23" s="49"/>
      <c r="Z23" s="49"/>
      <c r="AA23" s="32">
        <f t="shared" si="4"/>
        <v>0</v>
      </c>
      <c r="AB23" s="2"/>
    </row>
    <row r="24" spans="1:28" ht="12.75">
      <c r="A24" s="2"/>
      <c r="B24" s="6" t="s">
        <v>56</v>
      </c>
      <c r="C24" s="25" t="s">
        <v>174</v>
      </c>
      <c r="D24" s="50">
        <v>21</v>
      </c>
      <c r="E24" s="50">
        <v>97</v>
      </c>
      <c r="F24" s="20"/>
      <c r="G24" s="26">
        <f t="shared" si="3"/>
        <v>97</v>
      </c>
      <c r="H24" s="2"/>
      <c r="I24" s="1"/>
      <c r="J24" s="1"/>
      <c r="K24" s="49"/>
      <c r="L24" s="4"/>
      <c r="M24" s="20"/>
      <c r="N24" s="1"/>
      <c r="O24" s="2"/>
      <c r="P24" s="1" t="s">
        <v>186</v>
      </c>
      <c r="Q24" s="28" t="s">
        <v>171</v>
      </c>
      <c r="R24" s="49">
        <v>117</v>
      </c>
      <c r="S24" s="4">
        <v>101</v>
      </c>
      <c r="T24" s="20"/>
      <c r="U24" s="29">
        <f t="shared" si="5"/>
        <v>117</v>
      </c>
      <c r="V24" s="2"/>
      <c r="W24" s="1" t="s">
        <v>181</v>
      </c>
      <c r="X24" s="31" t="s">
        <v>110</v>
      </c>
      <c r="Y24" s="49">
        <v>85</v>
      </c>
      <c r="Z24" s="49">
        <v>77</v>
      </c>
      <c r="AA24" s="32">
        <f t="shared" si="4"/>
        <v>85</v>
      </c>
      <c r="AB24" s="2"/>
    </row>
    <row r="25" spans="1:28" ht="12.75">
      <c r="A25" s="2"/>
      <c r="B25" s="6" t="s">
        <v>92</v>
      </c>
      <c r="C25" s="25" t="s">
        <v>174</v>
      </c>
      <c r="D25" s="50">
        <v>61</v>
      </c>
      <c r="E25" s="50">
        <v>69</v>
      </c>
      <c r="F25" s="20"/>
      <c r="G25" s="26">
        <f t="shared" si="3"/>
        <v>69</v>
      </c>
      <c r="H25" s="2"/>
      <c r="I25" s="1"/>
      <c r="J25" s="1"/>
      <c r="K25" s="49"/>
      <c r="L25" s="4"/>
      <c r="M25" s="20"/>
      <c r="N25" s="1"/>
      <c r="O25" s="2"/>
      <c r="P25" s="6" t="s">
        <v>187</v>
      </c>
      <c r="Q25" s="72" t="s">
        <v>171</v>
      </c>
      <c r="R25" s="49">
        <v>89</v>
      </c>
      <c r="S25" s="4">
        <v>87</v>
      </c>
      <c r="T25" s="20"/>
      <c r="U25" s="26">
        <f>MAX(R25:T25)</f>
        <v>89</v>
      </c>
      <c r="V25" s="2"/>
      <c r="W25" s="1" t="s">
        <v>105</v>
      </c>
      <c r="X25" s="31" t="s">
        <v>110</v>
      </c>
      <c r="Y25" s="49">
        <v>46</v>
      </c>
      <c r="Z25" s="49">
        <v>68</v>
      </c>
      <c r="AA25" s="32">
        <f t="shared" si="4"/>
        <v>68</v>
      </c>
      <c r="AB25" s="2"/>
    </row>
    <row r="26" spans="1:28" ht="12.75">
      <c r="A26" s="2"/>
      <c r="B26" s="46" t="s">
        <v>55</v>
      </c>
      <c r="C26" s="28" t="s">
        <v>174</v>
      </c>
      <c r="D26" s="50">
        <v>113</v>
      </c>
      <c r="E26" s="50">
        <v>89</v>
      </c>
      <c r="F26" s="20"/>
      <c r="G26" s="29">
        <f t="shared" si="3"/>
        <v>113</v>
      </c>
      <c r="H26" s="2"/>
      <c r="I26" s="1"/>
      <c r="J26" s="1"/>
      <c r="K26" s="49"/>
      <c r="L26" s="4"/>
      <c r="M26" s="20"/>
      <c r="N26" s="1"/>
      <c r="O26" s="2"/>
      <c r="P26" s="1" t="s">
        <v>79</v>
      </c>
      <c r="Q26" s="31" t="s">
        <v>171</v>
      </c>
      <c r="R26" s="49">
        <v>79</v>
      </c>
      <c r="S26" s="4">
        <v>103</v>
      </c>
      <c r="T26" s="20"/>
      <c r="U26" s="32">
        <f>MAX(R26:T26)</f>
        <v>103</v>
      </c>
      <c r="V26" s="2"/>
      <c r="W26" s="46" t="s">
        <v>207</v>
      </c>
      <c r="X26" s="28" t="s">
        <v>110</v>
      </c>
      <c r="Y26" s="49">
        <v>92</v>
      </c>
      <c r="Z26" s="49">
        <v>118</v>
      </c>
      <c r="AA26" s="29">
        <f t="shared" si="4"/>
        <v>118</v>
      </c>
      <c r="AB26" s="2"/>
    </row>
    <row r="27" spans="1:28" ht="12.75">
      <c r="A27" s="2"/>
      <c r="B27" s="6"/>
      <c r="C27" s="6"/>
      <c r="D27" s="50"/>
      <c r="E27" s="50"/>
      <c r="F27" s="20"/>
      <c r="G27" s="9"/>
      <c r="H27" s="2"/>
      <c r="I27" s="1"/>
      <c r="J27" s="1"/>
      <c r="K27" s="49"/>
      <c r="L27" s="4"/>
      <c r="M27" s="20"/>
      <c r="N27" s="1"/>
      <c r="O27" s="2"/>
      <c r="P27" s="75" t="s">
        <v>50</v>
      </c>
      <c r="Q27" s="79" t="s">
        <v>171</v>
      </c>
      <c r="R27" s="49"/>
      <c r="S27" s="4"/>
      <c r="T27" s="20"/>
      <c r="U27" s="32">
        <f t="shared" si="5"/>
        <v>0</v>
      </c>
      <c r="V27" s="2"/>
      <c r="W27" s="13" t="s">
        <v>198</v>
      </c>
      <c r="X27" s="28" t="s">
        <v>110</v>
      </c>
      <c r="Y27" s="49">
        <v>95</v>
      </c>
      <c r="Z27" s="49">
        <v>83</v>
      </c>
      <c r="AA27" s="29">
        <f t="shared" si="4"/>
        <v>95</v>
      </c>
      <c r="AB27" s="2"/>
    </row>
    <row r="28" spans="1:28" ht="12.75">
      <c r="A28" s="2"/>
      <c r="B28" s="6"/>
      <c r="C28" s="6"/>
      <c r="D28" s="50"/>
      <c r="E28" s="50"/>
      <c r="F28" s="20"/>
      <c r="G28" s="9"/>
      <c r="H28" s="2"/>
      <c r="I28" s="1"/>
      <c r="J28" s="1"/>
      <c r="K28" s="49"/>
      <c r="L28" s="4"/>
      <c r="M28" s="20"/>
      <c r="N28" s="1"/>
      <c r="O28" s="2"/>
      <c r="P28" s="1" t="s">
        <v>78</v>
      </c>
      <c r="Q28" s="28" t="s">
        <v>171</v>
      </c>
      <c r="R28" s="49">
        <v>134</v>
      </c>
      <c r="S28" s="4">
        <v>127</v>
      </c>
      <c r="T28" s="20"/>
      <c r="U28" s="29">
        <f t="shared" si="5"/>
        <v>134</v>
      </c>
      <c r="V28" s="2"/>
      <c r="W28" s="1"/>
      <c r="X28" s="1"/>
      <c r="Y28" s="1"/>
      <c r="Z28" s="1"/>
      <c r="AA28" s="1"/>
      <c r="AB28" s="2"/>
    </row>
    <row r="29" spans="1:28" ht="12.75">
      <c r="A29" s="2"/>
      <c r="B29" s="6"/>
      <c r="C29" s="6"/>
      <c r="D29" s="50"/>
      <c r="E29" s="9"/>
      <c r="F29" s="20"/>
      <c r="G29" s="9"/>
      <c r="H29" s="2"/>
      <c r="I29" s="1"/>
      <c r="J29" s="1"/>
      <c r="K29" s="49"/>
      <c r="L29" s="4"/>
      <c r="M29" s="20"/>
      <c r="N29" s="1"/>
      <c r="O29" s="2"/>
      <c r="P29" s="13" t="s">
        <v>98</v>
      </c>
      <c r="Q29" s="31" t="s">
        <v>171</v>
      </c>
      <c r="R29" s="50">
        <v>97</v>
      </c>
      <c r="S29" s="9">
        <v>116</v>
      </c>
      <c r="T29" s="20"/>
      <c r="U29" s="32">
        <f t="shared" si="5"/>
        <v>116</v>
      </c>
      <c r="V29" s="2"/>
      <c r="W29" s="6"/>
      <c r="X29" s="6"/>
      <c r="Y29" s="9"/>
      <c r="Z29" s="9"/>
      <c r="AA29" s="9"/>
      <c r="AB29" s="2"/>
    </row>
    <row r="30" spans="1:28" ht="12.75">
      <c r="A30" s="2"/>
      <c r="B30" s="6"/>
      <c r="C30" s="6"/>
      <c r="D30" s="50"/>
      <c r="E30" s="9"/>
      <c r="F30" s="20"/>
      <c r="G30" s="9"/>
      <c r="H30" s="2"/>
      <c r="I30" s="1"/>
      <c r="J30" s="1"/>
      <c r="K30" s="49"/>
      <c r="L30" s="4"/>
      <c r="M30" s="20"/>
      <c r="N30" s="1"/>
      <c r="O30" s="2"/>
      <c r="P30" s="82" t="s">
        <v>199</v>
      </c>
      <c r="Q30" s="28" t="s">
        <v>171</v>
      </c>
      <c r="R30" s="50">
        <v>117</v>
      </c>
      <c r="S30" s="9">
        <v>172</v>
      </c>
      <c r="T30" s="20"/>
      <c r="U30" s="29">
        <f t="shared" si="5"/>
        <v>172</v>
      </c>
      <c r="V30" s="2"/>
      <c r="W30" s="6"/>
      <c r="X30" s="6"/>
      <c r="Y30" s="9"/>
      <c r="Z30" s="9"/>
      <c r="AA30" s="9"/>
      <c r="AB30" s="2"/>
    </row>
    <row r="31" spans="1:28" ht="12.75">
      <c r="A31" s="2"/>
      <c r="B31" s="6"/>
      <c r="C31" s="6"/>
      <c r="D31" s="50"/>
      <c r="E31" s="9"/>
      <c r="F31" s="20"/>
      <c r="G31" s="9"/>
      <c r="H31" s="2"/>
      <c r="I31" s="1"/>
      <c r="J31" s="1"/>
      <c r="K31" s="49"/>
      <c r="L31" s="4"/>
      <c r="M31" s="20"/>
      <c r="N31" s="1"/>
      <c r="O31" s="2"/>
      <c r="P31" s="1" t="s">
        <v>200</v>
      </c>
      <c r="Q31" s="31" t="s">
        <v>171</v>
      </c>
      <c r="R31" s="50">
        <v>60</v>
      </c>
      <c r="S31" s="9">
        <v>100</v>
      </c>
      <c r="T31" s="20"/>
      <c r="U31" s="32">
        <f t="shared" si="5"/>
        <v>100</v>
      </c>
      <c r="V31" s="2"/>
      <c r="W31" s="1"/>
      <c r="X31" s="1"/>
      <c r="Y31" s="4"/>
      <c r="Z31" s="4"/>
      <c r="AA31" s="1"/>
      <c r="AB31" s="2"/>
    </row>
    <row r="32" spans="1:28" ht="12.75">
      <c r="A32" s="2"/>
      <c r="B32" s="6"/>
      <c r="C32" s="6"/>
      <c r="D32" s="50"/>
      <c r="E32" s="9"/>
      <c r="F32" s="20"/>
      <c r="G32" s="9"/>
      <c r="H32" s="2"/>
      <c r="I32" s="1"/>
      <c r="J32" s="1"/>
      <c r="K32" s="49"/>
      <c r="L32" s="4"/>
      <c r="M32" s="20"/>
      <c r="N32" s="1"/>
      <c r="O32" s="2"/>
      <c r="P32" s="46" t="s">
        <v>54</v>
      </c>
      <c r="Q32" s="31" t="s">
        <v>171</v>
      </c>
      <c r="R32" s="50">
        <v>111</v>
      </c>
      <c r="S32" s="9">
        <v>95</v>
      </c>
      <c r="T32" s="20"/>
      <c r="U32" s="32">
        <f t="shared" si="5"/>
        <v>111</v>
      </c>
      <c r="V32" s="2"/>
      <c r="W32" s="1"/>
      <c r="X32" s="1"/>
      <c r="Y32" s="4"/>
      <c r="Z32" s="4"/>
      <c r="AA32" s="15">
        <f>SUM(AA19:AA30)</f>
        <v>800</v>
      </c>
      <c r="AB32" s="2"/>
    </row>
    <row r="33" spans="1:28" ht="12.75">
      <c r="A33" s="2"/>
      <c r="B33" s="6"/>
      <c r="C33" s="6"/>
      <c r="D33" s="50"/>
      <c r="E33" s="9"/>
      <c r="F33" s="20"/>
      <c r="G33" s="9"/>
      <c r="H33" s="2"/>
      <c r="I33" s="13"/>
      <c r="J33" s="13"/>
      <c r="K33" s="52"/>
      <c r="L33" s="4"/>
      <c r="M33" s="20"/>
      <c r="N33" s="1"/>
      <c r="O33" s="2"/>
      <c r="P33" s="55" t="s">
        <v>201</v>
      </c>
      <c r="Q33" s="31" t="s">
        <v>171</v>
      </c>
      <c r="R33" s="4">
        <v>67</v>
      </c>
      <c r="S33" s="4">
        <v>81</v>
      </c>
      <c r="T33" s="70"/>
      <c r="U33" s="32">
        <f t="shared" si="5"/>
        <v>81</v>
      </c>
      <c r="V33" s="2"/>
      <c r="W33" s="2"/>
      <c r="X33" s="2"/>
      <c r="Y33" s="2"/>
      <c r="Z33" s="2"/>
      <c r="AA33" s="2"/>
      <c r="AB33" s="2"/>
    </row>
    <row r="34" spans="1:28" ht="12.75">
      <c r="A34" s="2"/>
      <c r="B34" s="6"/>
      <c r="C34" s="6"/>
      <c r="D34" s="50"/>
      <c r="E34" s="9"/>
      <c r="F34" s="20"/>
      <c r="G34" s="9"/>
      <c r="H34" s="2"/>
      <c r="I34" s="13"/>
      <c r="J34" s="13"/>
      <c r="K34" s="52"/>
      <c r="L34" s="4"/>
      <c r="M34" s="20"/>
      <c r="N34" s="1"/>
      <c r="O34" s="2"/>
      <c r="P34" s="6" t="s">
        <v>202</v>
      </c>
      <c r="Q34" s="28" t="s">
        <v>171</v>
      </c>
      <c r="R34" s="56">
        <v>112</v>
      </c>
      <c r="S34" s="57">
        <v>92</v>
      </c>
      <c r="T34" s="69"/>
      <c r="U34" s="29">
        <f t="shared" si="5"/>
        <v>112</v>
      </c>
      <c r="V34" s="2"/>
      <c r="W34" s="2"/>
      <c r="X34" s="2"/>
      <c r="Y34" s="2"/>
      <c r="Z34" s="2"/>
      <c r="AA34" s="2"/>
      <c r="AB34" s="2"/>
    </row>
    <row r="35" spans="1:28" ht="12.75">
      <c r="A35" s="2"/>
      <c r="B35" s="6"/>
      <c r="C35" s="6"/>
      <c r="D35" s="50"/>
      <c r="E35" s="9"/>
      <c r="F35" s="20"/>
      <c r="G35" s="9"/>
      <c r="H35" s="2"/>
      <c r="I35" s="13"/>
      <c r="J35" s="13"/>
      <c r="K35" s="52"/>
      <c r="L35" s="4"/>
      <c r="M35" s="20"/>
      <c r="N35" s="1"/>
      <c r="O35" s="2"/>
      <c r="P35" s="6" t="s">
        <v>203</v>
      </c>
      <c r="Q35" s="31" t="s">
        <v>171</v>
      </c>
      <c r="R35" s="50">
        <v>87</v>
      </c>
      <c r="S35" s="9">
        <v>88</v>
      </c>
      <c r="T35" s="20"/>
      <c r="U35" s="32">
        <f t="shared" si="5"/>
        <v>88</v>
      </c>
      <c r="V35" s="2"/>
      <c r="W35" s="2"/>
      <c r="X35" s="2"/>
      <c r="Y35" s="2"/>
      <c r="Z35" s="2"/>
      <c r="AA35" s="2"/>
      <c r="AB35" s="2"/>
    </row>
    <row r="36" spans="1:28" ht="12.75">
      <c r="A36" s="2"/>
      <c r="B36" s="6"/>
      <c r="C36" s="6"/>
      <c r="D36" s="50"/>
      <c r="E36" s="9"/>
      <c r="F36" s="20"/>
      <c r="G36" s="9"/>
      <c r="H36" s="2"/>
      <c r="I36" s="13"/>
      <c r="J36" s="13"/>
      <c r="K36" s="52"/>
      <c r="L36" s="4"/>
      <c r="M36" s="20"/>
      <c r="N36" s="1"/>
      <c r="O36" s="2"/>
      <c r="P36" s="46" t="s">
        <v>209</v>
      </c>
      <c r="R36" s="5">
        <v>78</v>
      </c>
      <c r="S36" s="5">
        <v>95</v>
      </c>
      <c r="T36" s="20"/>
      <c r="U36" s="32">
        <f t="shared" si="5"/>
        <v>95</v>
      </c>
      <c r="V36" s="2"/>
      <c r="W36" s="2"/>
      <c r="X36" s="2"/>
      <c r="Y36" s="2"/>
      <c r="Z36" s="2"/>
      <c r="AA36" s="2"/>
      <c r="AB36" s="2"/>
    </row>
    <row r="37" spans="1:28" s="11" customFormat="1" ht="12.75">
      <c r="A37" s="2"/>
      <c r="B37" s="6"/>
      <c r="C37" s="6"/>
      <c r="D37" s="50"/>
      <c r="E37" s="9"/>
      <c r="F37" s="20"/>
      <c r="G37" s="16">
        <f>SUM(G19:G36)</f>
        <v>764</v>
      </c>
      <c r="H37" s="14"/>
      <c r="I37" s="6"/>
      <c r="J37" s="6"/>
      <c r="K37" s="50"/>
      <c r="L37" s="9"/>
      <c r="M37" s="20"/>
      <c r="N37" s="16">
        <f>SUM(N19:N33)</f>
        <v>168</v>
      </c>
      <c r="O37" s="14"/>
      <c r="Q37" s="6"/>
      <c r="R37" s="50"/>
      <c r="S37" s="9"/>
      <c r="T37" s="20"/>
      <c r="U37" s="16">
        <f>SUM(U19:U36)</f>
        <v>1834</v>
      </c>
      <c r="V37" s="19"/>
      <c r="W37" s="2"/>
      <c r="X37" s="2"/>
      <c r="Y37" s="2"/>
      <c r="Z37" s="2"/>
      <c r="AA37" s="2"/>
      <c r="AB37" s="2"/>
    </row>
    <row r="38" spans="1:28" ht="4.5" customHeight="1">
      <c r="A38" s="2"/>
      <c r="B38" s="2"/>
      <c r="C38" s="2"/>
      <c r="D38" s="7"/>
      <c r="E38" s="7"/>
      <c r="F38" s="20"/>
      <c r="G38" s="2"/>
      <c r="H38" s="2"/>
      <c r="I38" s="2"/>
      <c r="J38" s="2"/>
      <c r="K38" s="7"/>
      <c r="L38" s="7"/>
      <c r="M38" s="20"/>
      <c r="N38" s="2"/>
      <c r="O38" s="2"/>
      <c r="P38" s="2"/>
      <c r="Q38" s="2"/>
      <c r="R38" s="7"/>
      <c r="S38" s="7"/>
      <c r="T38" s="7"/>
      <c r="U38" s="2"/>
      <c r="V38" s="2"/>
      <c r="W38" s="2"/>
      <c r="X38" s="2"/>
      <c r="Y38" s="2"/>
      <c r="Z38" s="2"/>
      <c r="AA38" s="2"/>
      <c r="AB38" s="2"/>
    </row>
    <row r="39" spans="1:28" ht="13.5" thickBot="1">
      <c r="A39" s="2"/>
      <c r="B39" s="3" t="s">
        <v>1</v>
      </c>
      <c r="C39" s="3" t="s">
        <v>2</v>
      </c>
      <c r="D39" s="48" t="s">
        <v>60</v>
      </c>
      <c r="E39" s="8" t="s">
        <v>61</v>
      </c>
      <c r="F39" s="51"/>
      <c r="G39" s="38" t="s">
        <v>64</v>
      </c>
      <c r="H39" s="2"/>
      <c r="I39" s="3" t="s">
        <v>1</v>
      </c>
      <c r="J39" s="3" t="s">
        <v>2</v>
      </c>
      <c r="K39" s="48" t="s">
        <v>60</v>
      </c>
      <c r="L39" s="8" t="s">
        <v>61</v>
      </c>
      <c r="M39" s="51"/>
      <c r="N39" s="38" t="s">
        <v>64</v>
      </c>
      <c r="O39" s="2"/>
      <c r="P39" s="33" t="s">
        <v>2</v>
      </c>
      <c r="Q39" s="34" t="s">
        <v>66</v>
      </c>
      <c r="R39" s="133" t="s">
        <v>65</v>
      </c>
      <c r="S39" s="133"/>
      <c r="T39" s="133"/>
      <c r="U39" s="133"/>
      <c r="V39" s="2"/>
      <c r="W39" s="3" t="s">
        <v>1</v>
      </c>
      <c r="X39" s="3" t="s">
        <v>2</v>
      </c>
      <c r="Y39" s="48" t="s">
        <v>60</v>
      </c>
      <c r="Z39" s="8" t="s">
        <v>61</v>
      </c>
      <c r="AA39" s="38" t="s">
        <v>64</v>
      </c>
      <c r="AB39" s="2"/>
    </row>
    <row r="40" spans="1:28" ht="12.75">
      <c r="A40" s="2"/>
      <c r="B40" s="6" t="s">
        <v>138</v>
      </c>
      <c r="C40" s="24" t="s">
        <v>144</v>
      </c>
      <c r="D40" s="49">
        <v>92</v>
      </c>
      <c r="E40" s="49">
        <v>79</v>
      </c>
      <c r="F40" s="20"/>
      <c r="G40" s="27">
        <f>MAX(D40:F40)</f>
        <v>92</v>
      </c>
      <c r="H40" s="2"/>
      <c r="I40" t="s">
        <v>103</v>
      </c>
      <c r="J40" s="25" t="s">
        <v>151</v>
      </c>
      <c r="K40" s="49">
        <v>79</v>
      </c>
      <c r="L40" s="49"/>
      <c r="M40" s="20"/>
      <c r="N40" s="26">
        <f>MAX(K40:M40)</f>
        <v>79</v>
      </c>
      <c r="O40" s="2"/>
      <c r="P40" s="129" t="s">
        <v>76</v>
      </c>
      <c r="Q40" s="42">
        <v>7</v>
      </c>
      <c r="R40" s="117">
        <f>SUM(G16/Q40)</f>
        <v>94.42857142857143</v>
      </c>
      <c r="S40" s="118"/>
      <c r="T40" s="118"/>
      <c r="U40" s="119"/>
      <c r="V40" s="2"/>
      <c r="W40" s="6" t="s">
        <v>37</v>
      </c>
      <c r="X40" s="25" t="s">
        <v>153</v>
      </c>
      <c r="Y40" s="49">
        <v>61</v>
      </c>
      <c r="Z40" s="49">
        <v>64</v>
      </c>
      <c r="AA40" s="26">
        <f>MAX(Y40:Z40)</f>
        <v>64</v>
      </c>
      <c r="AB40" s="2"/>
    </row>
    <row r="41" spans="1:28" ht="13.5" thickBot="1">
      <c r="A41" s="2"/>
      <c r="B41" s="6"/>
      <c r="C41" s="6"/>
      <c r="D41" s="49"/>
      <c r="E41" s="49"/>
      <c r="F41" s="20"/>
      <c r="G41" s="9"/>
      <c r="H41" s="2"/>
      <c r="I41" s="6" t="s">
        <v>88</v>
      </c>
      <c r="J41" s="24" t="s">
        <v>151</v>
      </c>
      <c r="K41" s="49">
        <v>79</v>
      </c>
      <c r="L41" s="49"/>
      <c r="M41" s="20"/>
      <c r="N41" s="27">
        <f>MAX(K41:M41)</f>
        <v>79</v>
      </c>
      <c r="O41" s="2"/>
      <c r="P41" s="130"/>
      <c r="Q41" s="43"/>
      <c r="R41" s="120"/>
      <c r="S41" s="121"/>
      <c r="T41" s="121"/>
      <c r="U41" s="122"/>
      <c r="V41" s="2"/>
      <c r="W41" s="6"/>
      <c r="X41" s="6"/>
      <c r="Y41" s="50"/>
      <c r="Z41" s="50"/>
      <c r="AA41" s="9"/>
      <c r="AB41" s="2"/>
    </row>
    <row r="42" spans="1:28" ht="12.75">
      <c r="A42" s="2"/>
      <c r="B42" s="6"/>
      <c r="C42" s="6"/>
      <c r="D42" s="49"/>
      <c r="E42" s="49"/>
      <c r="F42" s="20"/>
      <c r="G42" s="9"/>
      <c r="H42" s="2"/>
      <c r="I42" s="6" t="s">
        <v>208</v>
      </c>
      <c r="J42" s="25" t="s">
        <v>151</v>
      </c>
      <c r="K42" s="49">
        <v>55</v>
      </c>
      <c r="L42" s="49"/>
      <c r="M42" s="20"/>
      <c r="N42" s="26">
        <f>MAX(K42:M42)</f>
        <v>55</v>
      </c>
      <c r="O42" s="2"/>
      <c r="P42" s="131" t="s">
        <v>166</v>
      </c>
      <c r="Q42" s="44">
        <v>3</v>
      </c>
      <c r="R42" s="117">
        <f>SUM(N16/Q42)</f>
        <v>95</v>
      </c>
      <c r="S42" s="118"/>
      <c r="T42" s="118"/>
      <c r="U42" s="119"/>
      <c r="V42" s="2"/>
      <c r="W42" s="6"/>
      <c r="X42" s="6"/>
      <c r="Y42" s="50"/>
      <c r="Z42" s="50"/>
      <c r="AA42" s="9"/>
      <c r="AB42" s="2"/>
    </row>
    <row r="43" spans="1:28" ht="13.5" thickBot="1">
      <c r="A43" s="2"/>
      <c r="B43" s="6"/>
      <c r="C43" s="6"/>
      <c r="D43" s="49"/>
      <c r="E43" s="49"/>
      <c r="F43" s="20"/>
      <c r="G43" s="9"/>
      <c r="H43" s="2"/>
      <c r="I43" s="1"/>
      <c r="J43" s="6"/>
      <c r="K43" s="49"/>
      <c r="L43" s="49"/>
      <c r="M43" s="20"/>
      <c r="N43" s="9"/>
      <c r="O43" s="2"/>
      <c r="P43" s="132"/>
      <c r="Q43" s="45"/>
      <c r="R43" s="120"/>
      <c r="S43" s="121"/>
      <c r="T43" s="121"/>
      <c r="U43" s="122"/>
      <c r="V43" s="2"/>
      <c r="W43" s="1"/>
      <c r="X43" s="6"/>
      <c r="Y43" s="50"/>
      <c r="Z43" s="9"/>
      <c r="AA43" s="6"/>
      <c r="AB43" s="2"/>
    </row>
    <row r="44" spans="1:28" ht="12.75">
      <c r="A44" s="2"/>
      <c r="B44" s="6"/>
      <c r="C44" s="6"/>
      <c r="D44" s="50"/>
      <c r="E44" s="9"/>
      <c r="F44" s="20"/>
      <c r="G44" s="9"/>
      <c r="H44" s="2"/>
      <c r="I44" s="1"/>
      <c r="J44" s="6"/>
      <c r="K44" s="49"/>
      <c r="L44" s="49"/>
      <c r="M44" s="20"/>
      <c r="N44" s="9"/>
      <c r="O44" s="2"/>
      <c r="P44" s="129" t="s">
        <v>6</v>
      </c>
      <c r="Q44" s="42">
        <v>9</v>
      </c>
      <c r="R44" s="117">
        <f>SUM(U16/Q44)</f>
        <v>112.77777777777777</v>
      </c>
      <c r="S44" s="118"/>
      <c r="T44" s="118"/>
      <c r="U44" s="119"/>
      <c r="V44" s="2"/>
      <c r="W44" s="1"/>
      <c r="X44" s="1"/>
      <c r="Y44" s="49"/>
      <c r="Z44" s="4"/>
      <c r="AA44" s="1"/>
      <c r="AB44" s="2"/>
    </row>
    <row r="45" spans="1:28" ht="13.5" thickBot="1">
      <c r="A45" s="2"/>
      <c r="B45" s="6"/>
      <c r="C45" s="6"/>
      <c r="D45" s="50"/>
      <c r="E45" s="9"/>
      <c r="F45" s="20"/>
      <c r="G45" s="9"/>
      <c r="H45" s="2"/>
      <c r="I45" s="1"/>
      <c r="J45" s="1"/>
      <c r="K45" s="49"/>
      <c r="L45" s="4"/>
      <c r="M45" s="20"/>
      <c r="N45" s="1"/>
      <c r="O45" s="2"/>
      <c r="P45" s="130"/>
      <c r="Q45" s="43"/>
      <c r="R45" s="120"/>
      <c r="S45" s="121"/>
      <c r="T45" s="121"/>
      <c r="U45" s="122"/>
      <c r="V45" s="2"/>
      <c r="W45" s="1"/>
      <c r="X45" s="1"/>
      <c r="Y45" s="49"/>
      <c r="Z45" s="4"/>
      <c r="AA45" s="1"/>
      <c r="AB45" s="2"/>
    </row>
    <row r="46" spans="1:28" ht="12.75">
      <c r="A46" s="2"/>
      <c r="B46" s="6"/>
      <c r="C46" s="6"/>
      <c r="D46" s="50"/>
      <c r="E46" s="9"/>
      <c r="F46" s="20"/>
      <c r="G46" s="9"/>
      <c r="H46" s="2"/>
      <c r="I46" s="1"/>
      <c r="J46" s="1"/>
      <c r="K46" s="49"/>
      <c r="L46" s="4"/>
      <c r="M46" s="20"/>
      <c r="N46" s="1"/>
      <c r="O46" s="2"/>
      <c r="P46" s="131" t="s">
        <v>14</v>
      </c>
      <c r="Q46" s="44">
        <v>8</v>
      </c>
      <c r="R46" s="117">
        <f>SUM(G37/Q46)</f>
        <v>95.5</v>
      </c>
      <c r="S46" s="118"/>
      <c r="T46" s="118"/>
      <c r="U46" s="119"/>
      <c r="V46" s="2"/>
      <c r="W46" s="1"/>
      <c r="X46" s="1"/>
      <c r="Y46" s="49"/>
      <c r="Z46" s="4"/>
      <c r="AA46" s="1"/>
      <c r="AB46" s="2"/>
    </row>
    <row r="47" spans="1:28" ht="13.5" thickBot="1">
      <c r="A47" s="2"/>
      <c r="B47" s="6"/>
      <c r="C47" s="6"/>
      <c r="D47" s="50"/>
      <c r="E47" s="9"/>
      <c r="F47" s="20"/>
      <c r="G47" s="9"/>
      <c r="H47" s="2"/>
      <c r="I47" s="1"/>
      <c r="J47" s="1"/>
      <c r="K47" s="49"/>
      <c r="L47" s="4"/>
      <c r="M47" s="20"/>
      <c r="N47" s="1"/>
      <c r="O47" s="2"/>
      <c r="P47" s="132"/>
      <c r="Q47" s="45"/>
      <c r="R47" s="120"/>
      <c r="S47" s="121"/>
      <c r="T47" s="121"/>
      <c r="U47" s="122"/>
      <c r="V47" s="2"/>
      <c r="W47" s="1"/>
      <c r="X47" s="1"/>
      <c r="Y47" s="49"/>
      <c r="Z47" s="4"/>
      <c r="AA47" s="1"/>
      <c r="AB47" s="2"/>
    </row>
    <row r="48" spans="1:28" ht="12.75">
      <c r="A48" s="2"/>
      <c r="B48" s="6"/>
      <c r="C48" s="6"/>
      <c r="D48" s="50"/>
      <c r="E48" s="9"/>
      <c r="F48" s="20"/>
      <c r="G48" s="9"/>
      <c r="H48" s="2"/>
      <c r="I48" s="1"/>
      <c r="J48" s="1"/>
      <c r="K48" s="49"/>
      <c r="L48" s="4"/>
      <c r="M48" s="20"/>
      <c r="N48" s="1"/>
      <c r="O48" s="2"/>
      <c r="P48" s="129" t="s">
        <v>96</v>
      </c>
      <c r="Q48" s="42">
        <v>2</v>
      </c>
      <c r="R48" s="117">
        <f>SUM(N37/Q48)</f>
        <v>84</v>
      </c>
      <c r="S48" s="118"/>
      <c r="T48" s="118"/>
      <c r="U48" s="119"/>
      <c r="V48" s="2"/>
      <c r="W48" s="1"/>
      <c r="X48" s="1"/>
      <c r="Y48" s="49"/>
      <c r="Z48" s="4"/>
      <c r="AA48" s="1"/>
      <c r="AB48" s="2"/>
    </row>
    <row r="49" spans="1:28" ht="13.5" thickBot="1">
      <c r="A49" s="2"/>
      <c r="B49" s="1"/>
      <c r="C49" s="1"/>
      <c r="D49" s="49"/>
      <c r="E49" s="4"/>
      <c r="F49" s="20"/>
      <c r="G49" s="15">
        <f>SUM(G40:G48)</f>
        <v>92</v>
      </c>
      <c r="H49" s="2"/>
      <c r="I49" s="1"/>
      <c r="J49" s="1"/>
      <c r="K49" s="49"/>
      <c r="L49" s="4"/>
      <c r="M49" s="20"/>
      <c r="N49" s="15">
        <f>SUM(N40:N48)</f>
        <v>213</v>
      </c>
      <c r="O49" s="2"/>
      <c r="P49" s="130"/>
      <c r="Q49" s="43"/>
      <c r="R49" s="120"/>
      <c r="S49" s="121"/>
      <c r="T49" s="121"/>
      <c r="U49" s="122"/>
      <c r="V49" s="2"/>
      <c r="W49" s="1"/>
      <c r="X49" s="1"/>
      <c r="Y49" s="49"/>
      <c r="Z49" s="4"/>
      <c r="AA49" s="15">
        <f>SUM(AA40:AA48)</f>
        <v>64</v>
      </c>
      <c r="AB49" s="2"/>
    </row>
    <row r="50" spans="1:28" ht="13.5" thickBot="1">
      <c r="A50" s="2"/>
      <c r="B50" s="17"/>
      <c r="C50" s="18"/>
      <c r="D50" s="7"/>
      <c r="E50" s="7"/>
      <c r="F50" s="20"/>
      <c r="G50" s="2"/>
      <c r="H50" s="2"/>
      <c r="I50" s="19"/>
      <c r="J50" s="19"/>
      <c r="K50" s="20"/>
      <c r="L50" s="20"/>
      <c r="M50" s="20"/>
      <c r="N50" s="21"/>
      <c r="O50" s="2"/>
      <c r="P50" s="131" t="s">
        <v>73</v>
      </c>
      <c r="Q50" s="44">
        <v>17</v>
      </c>
      <c r="R50" s="117">
        <f>SUM(U37/Q50)</f>
        <v>107.88235294117646</v>
      </c>
      <c r="S50" s="118"/>
      <c r="T50" s="118"/>
      <c r="U50" s="119"/>
      <c r="V50" s="2"/>
      <c r="W50" s="2"/>
      <c r="X50" s="2"/>
      <c r="Y50" s="2"/>
      <c r="Z50" s="2"/>
      <c r="AA50" s="2"/>
      <c r="AB50" s="2"/>
    </row>
    <row r="51" spans="1:28" ht="13.5" thickBot="1">
      <c r="A51" s="2"/>
      <c r="B51" s="123" t="s">
        <v>80</v>
      </c>
      <c r="C51" s="124"/>
      <c r="D51" s="114" t="s">
        <v>127</v>
      </c>
      <c r="E51" s="114"/>
      <c r="F51" s="134"/>
      <c r="G51" s="114"/>
      <c r="H51" s="114"/>
      <c r="I51" s="114"/>
      <c r="J51" s="39">
        <f>MAX(G5,N3,N19,N20,G40,N41,U19,AA4,AA5,AA7,G20,G23)</f>
        <v>108</v>
      </c>
      <c r="K51" s="7"/>
      <c r="L51" s="7"/>
      <c r="M51" s="7"/>
      <c r="N51" s="2"/>
      <c r="O51" s="2"/>
      <c r="P51" s="132"/>
      <c r="Q51" s="45"/>
      <c r="R51" s="120"/>
      <c r="S51" s="121"/>
      <c r="T51" s="121"/>
      <c r="U51" s="122"/>
      <c r="V51" s="2"/>
      <c r="W51" s="2"/>
      <c r="X51" s="2"/>
      <c r="Y51" s="2"/>
      <c r="Z51" s="2"/>
      <c r="AA51" s="2"/>
      <c r="AB51" s="2"/>
    </row>
    <row r="52" spans="1:28" ht="15" customHeight="1">
      <c r="A52" s="2"/>
      <c r="B52" s="125"/>
      <c r="C52" s="126"/>
      <c r="D52" s="115" t="s">
        <v>128</v>
      </c>
      <c r="E52" s="115"/>
      <c r="F52" s="115"/>
      <c r="G52" s="115"/>
      <c r="H52" s="115"/>
      <c r="I52" s="115"/>
      <c r="J52" s="40">
        <f>MAX(G3,G4,G6,G7,G8,G9,G19,G21,G22,G24,G25,N42,N40,N5,N4,U26,U31,AA8,AA6,AA3)</f>
        <v>122</v>
      </c>
      <c r="K52" s="7"/>
      <c r="L52" s="7">
        <f>SUM(Q40,Q42,Q44,Q46,Q48,Q50,Q52,Q54,Q56,Q58,Q60)</f>
        <v>66</v>
      </c>
      <c r="M52" s="7"/>
      <c r="N52" s="2"/>
      <c r="O52" s="2"/>
      <c r="P52" s="129" t="s">
        <v>167</v>
      </c>
      <c r="Q52" s="42">
        <v>1</v>
      </c>
      <c r="R52" s="117">
        <f>SUM(G49/Q52)</f>
        <v>92</v>
      </c>
      <c r="S52" s="118"/>
      <c r="T52" s="118"/>
      <c r="U52" s="119"/>
      <c r="V52" s="2"/>
      <c r="W52" s="2"/>
      <c r="X52" s="2"/>
      <c r="Y52" s="2"/>
      <c r="Z52" s="2"/>
      <c r="AA52" s="2"/>
      <c r="AB52" s="2"/>
    </row>
    <row r="53" spans="1:28" ht="13.5" thickBot="1">
      <c r="A53" s="2"/>
      <c r="B53" s="125"/>
      <c r="C53" s="126"/>
      <c r="D53" s="116" t="s">
        <v>124</v>
      </c>
      <c r="E53" s="116"/>
      <c r="F53" s="116"/>
      <c r="G53" s="116"/>
      <c r="H53" s="116"/>
      <c r="I53" s="116"/>
      <c r="J53" s="40">
        <f>MAX(U6,U10,U11,U20,U21,U27,U32,U33,U35,U36,AA25,AA24,AA23,AA22,AA20)</f>
        <v>113</v>
      </c>
      <c r="K53" s="7"/>
      <c r="L53" s="7"/>
      <c r="M53" s="7"/>
      <c r="N53" s="2"/>
      <c r="O53" s="2"/>
      <c r="P53" s="130"/>
      <c r="Q53" s="43"/>
      <c r="R53" s="120"/>
      <c r="S53" s="121"/>
      <c r="T53" s="121"/>
      <c r="U53" s="122"/>
      <c r="V53" s="2"/>
      <c r="W53" s="2"/>
      <c r="X53" s="2"/>
      <c r="Y53" s="2"/>
      <c r="Z53" s="2"/>
      <c r="AA53" s="2"/>
      <c r="AB53" s="2"/>
    </row>
    <row r="54" spans="1:28" ht="13.5" thickBot="1">
      <c r="A54" s="2"/>
      <c r="B54" s="127"/>
      <c r="C54" s="128"/>
      <c r="D54" s="113" t="s">
        <v>125</v>
      </c>
      <c r="E54" s="113"/>
      <c r="F54" s="113"/>
      <c r="G54" s="113"/>
      <c r="H54" s="113"/>
      <c r="I54" s="113"/>
      <c r="J54" s="41">
        <f>MAX(U3,U4,U5,U7,U8,U9,U22,U23,G26,U24,U28,U30,U34,AA27,AA26,AA21,AA19)</f>
        <v>172</v>
      </c>
      <c r="K54" s="7"/>
      <c r="L54" s="7"/>
      <c r="M54" s="7"/>
      <c r="N54" s="2"/>
      <c r="O54" s="2"/>
      <c r="P54" s="131" t="s">
        <v>99</v>
      </c>
      <c r="Q54" s="44">
        <v>3</v>
      </c>
      <c r="R54" s="117">
        <f>SUM(N49/Q54)</f>
        <v>71</v>
      </c>
      <c r="S54" s="118"/>
      <c r="T54" s="118"/>
      <c r="U54" s="119"/>
      <c r="V54" s="2"/>
      <c r="W54" s="2"/>
      <c r="X54" s="2"/>
      <c r="Y54" s="2"/>
      <c r="Z54" s="2"/>
      <c r="AA54" s="2"/>
      <c r="AB54" s="2"/>
    </row>
    <row r="55" spans="1:28" ht="13.5" thickBot="1">
      <c r="A55" s="2"/>
      <c r="B55" s="2"/>
      <c r="C55" s="2"/>
      <c r="D55" s="7"/>
      <c r="E55" s="7"/>
      <c r="F55" s="7"/>
      <c r="G55" s="2"/>
      <c r="H55" s="2"/>
      <c r="I55" s="2"/>
      <c r="J55" s="2"/>
      <c r="K55" s="7"/>
      <c r="L55" s="7"/>
      <c r="M55" s="7"/>
      <c r="N55" s="2"/>
      <c r="O55" s="2"/>
      <c r="P55" s="132"/>
      <c r="Q55" s="45"/>
      <c r="R55" s="120"/>
      <c r="S55" s="121"/>
      <c r="T55" s="121"/>
      <c r="U55" s="122"/>
      <c r="V55" s="2"/>
      <c r="W55" s="2"/>
      <c r="X55" s="2"/>
      <c r="Y55" s="2"/>
      <c r="Z55" s="2"/>
      <c r="AA55" s="2"/>
      <c r="AB55" s="2"/>
    </row>
    <row r="56" spans="1:28" s="23" customFormat="1" ht="12.75">
      <c r="A56" s="2"/>
      <c r="B56" s="2"/>
      <c r="C56" s="2"/>
      <c r="D56" s="7"/>
      <c r="E56" s="7"/>
      <c r="F56" s="7"/>
      <c r="G56" s="2"/>
      <c r="H56" s="2"/>
      <c r="I56" s="2"/>
      <c r="J56" s="2"/>
      <c r="K56" s="7"/>
      <c r="L56" s="7"/>
      <c r="M56" s="7"/>
      <c r="N56" s="2"/>
      <c r="O56" s="2"/>
      <c r="P56" s="129" t="s">
        <v>97</v>
      </c>
      <c r="Q56" s="42">
        <v>6</v>
      </c>
      <c r="R56" s="117">
        <f>SUM(AA16/Q56)</f>
        <v>86.33333333333333</v>
      </c>
      <c r="S56" s="118"/>
      <c r="T56" s="118"/>
      <c r="U56" s="119"/>
      <c r="V56" s="2"/>
      <c r="W56" s="2"/>
      <c r="X56" s="2"/>
      <c r="Y56" s="2"/>
      <c r="Z56" s="2"/>
      <c r="AA56" s="2"/>
      <c r="AB56" s="2"/>
    </row>
    <row r="57" spans="1:28" s="23" customFormat="1" ht="13.5" thickBot="1">
      <c r="A57" s="2"/>
      <c r="B57" s="2"/>
      <c r="C57" s="2"/>
      <c r="D57" s="7"/>
      <c r="E57" s="7"/>
      <c r="F57" s="7"/>
      <c r="G57" s="2"/>
      <c r="H57" s="2"/>
      <c r="I57" s="2"/>
      <c r="J57" s="2"/>
      <c r="K57" s="7"/>
      <c r="L57" s="7"/>
      <c r="M57" s="7"/>
      <c r="N57" s="2"/>
      <c r="O57" s="2"/>
      <c r="P57" s="130"/>
      <c r="Q57" s="43"/>
      <c r="R57" s="120"/>
      <c r="S57" s="121"/>
      <c r="T57" s="121"/>
      <c r="U57" s="122"/>
      <c r="V57" s="2"/>
      <c r="W57" s="2"/>
      <c r="X57" s="2"/>
      <c r="Y57" s="2"/>
      <c r="Z57" s="2"/>
      <c r="AA57" s="2"/>
      <c r="AB57" s="2"/>
    </row>
    <row r="58" spans="1:28" s="23" customFormat="1" ht="12.75">
      <c r="A58" s="2"/>
      <c r="B58" s="2"/>
      <c r="C58" s="2"/>
      <c r="D58" s="7"/>
      <c r="E58" s="7"/>
      <c r="F58" s="7"/>
      <c r="G58" s="2"/>
      <c r="H58" s="2"/>
      <c r="I58" s="2"/>
      <c r="J58" s="2"/>
      <c r="K58" s="7"/>
      <c r="L58" s="7"/>
      <c r="M58" s="7"/>
      <c r="N58" s="2"/>
      <c r="O58" s="2"/>
      <c r="P58" s="131" t="s">
        <v>123</v>
      </c>
      <c r="Q58" s="44">
        <v>9</v>
      </c>
      <c r="R58" s="117">
        <f>SUM(AA32/Q58)</f>
        <v>88.88888888888889</v>
      </c>
      <c r="S58" s="118"/>
      <c r="T58" s="118"/>
      <c r="U58" s="119"/>
      <c r="V58" s="2"/>
      <c r="W58" s="2"/>
      <c r="X58" s="2"/>
      <c r="Y58" s="2"/>
      <c r="Z58" s="2"/>
      <c r="AA58" s="2"/>
      <c r="AB58" s="2"/>
    </row>
    <row r="59" spans="1:28" ht="13.5" thickBot="1">
      <c r="A59" s="2"/>
      <c r="B59" s="2"/>
      <c r="C59" s="2"/>
      <c r="D59" s="7"/>
      <c r="E59" s="7"/>
      <c r="F59" s="7"/>
      <c r="G59" s="2"/>
      <c r="H59" s="2"/>
      <c r="I59" s="2"/>
      <c r="J59" s="2"/>
      <c r="K59" s="7"/>
      <c r="L59" s="7"/>
      <c r="M59" s="7"/>
      <c r="N59" s="2"/>
      <c r="O59" s="2"/>
      <c r="P59" s="132"/>
      <c r="Q59" s="45"/>
      <c r="R59" s="120"/>
      <c r="S59" s="121"/>
      <c r="T59" s="121"/>
      <c r="U59" s="12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7"/>
      <c r="E60" s="7"/>
      <c r="F60" s="7"/>
      <c r="G60" s="2"/>
      <c r="H60" s="2"/>
      <c r="I60" s="2"/>
      <c r="J60" s="2"/>
      <c r="K60" s="7"/>
      <c r="L60" s="7"/>
      <c r="M60" s="7"/>
      <c r="N60" s="2"/>
      <c r="O60" s="2"/>
      <c r="P60" s="131" t="s">
        <v>168</v>
      </c>
      <c r="Q60" s="44">
        <v>1</v>
      </c>
      <c r="R60" s="117">
        <f>SUM(AA49/Q60)</f>
        <v>64</v>
      </c>
      <c r="S60" s="118"/>
      <c r="T60" s="118"/>
      <c r="U60" s="119"/>
      <c r="V60" s="2"/>
      <c r="W60" s="2"/>
      <c r="X60" s="2"/>
      <c r="Y60" s="2"/>
      <c r="Z60" s="2"/>
      <c r="AA60" s="2"/>
      <c r="AB60" s="2"/>
    </row>
    <row r="61" spans="1:28" ht="13.5" thickBot="1">
      <c r="A61" s="2"/>
      <c r="B61" s="2"/>
      <c r="C61" s="2"/>
      <c r="D61" s="7"/>
      <c r="E61" s="7"/>
      <c r="F61" s="7"/>
      <c r="G61" s="2"/>
      <c r="H61" s="2"/>
      <c r="I61" s="2"/>
      <c r="J61" s="2"/>
      <c r="K61" s="7"/>
      <c r="L61" s="7"/>
      <c r="M61" s="7"/>
      <c r="N61" s="2"/>
      <c r="O61" s="2"/>
      <c r="P61" s="132"/>
      <c r="Q61" s="45"/>
      <c r="R61" s="120"/>
      <c r="S61" s="121"/>
      <c r="T61" s="121"/>
      <c r="U61" s="122"/>
      <c r="V61" s="2"/>
      <c r="W61" s="2"/>
      <c r="X61" s="2"/>
      <c r="Y61" s="2"/>
      <c r="Z61" s="2"/>
      <c r="AA61" s="2"/>
      <c r="AB61" s="2"/>
    </row>
    <row r="62" spans="1:28" s="11" customFormat="1" ht="7.5" customHeight="1">
      <c r="A62" s="2"/>
      <c r="B62" s="2"/>
      <c r="C62" s="2"/>
      <c r="D62" s="7"/>
      <c r="E62" s="7"/>
      <c r="F62" s="7"/>
      <c r="G62" s="2"/>
      <c r="H62" s="2"/>
      <c r="I62" s="2"/>
      <c r="J62" s="2"/>
      <c r="K62" s="7"/>
      <c r="L62" s="7"/>
      <c r="M62" s="7"/>
      <c r="N62" s="2"/>
      <c r="O62" s="2"/>
      <c r="P62" s="2"/>
      <c r="Q62" s="2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</row>
  </sheetData>
  <mergeCells count="28">
    <mergeCell ref="R39:U39"/>
    <mergeCell ref="P40:P41"/>
    <mergeCell ref="R40:U41"/>
    <mergeCell ref="P42:P43"/>
    <mergeCell ref="R42:U43"/>
    <mergeCell ref="P44:P45"/>
    <mergeCell ref="R44:U45"/>
    <mergeCell ref="P46:P47"/>
    <mergeCell ref="R46:U47"/>
    <mergeCell ref="P48:P49"/>
    <mergeCell ref="R48:U49"/>
    <mergeCell ref="P50:P51"/>
    <mergeCell ref="R50:U51"/>
    <mergeCell ref="B51:C54"/>
    <mergeCell ref="D51:I51"/>
    <mergeCell ref="D52:I52"/>
    <mergeCell ref="P52:P53"/>
    <mergeCell ref="R52:U53"/>
    <mergeCell ref="D53:I53"/>
    <mergeCell ref="D54:I54"/>
    <mergeCell ref="P54:P55"/>
    <mergeCell ref="R54:U55"/>
    <mergeCell ref="P60:P61"/>
    <mergeCell ref="R60:U61"/>
    <mergeCell ref="P56:P57"/>
    <mergeCell ref="R56:U57"/>
    <mergeCell ref="P58:P59"/>
    <mergeCell ref="R58:U59"/>
  </mergeCells>
  <printOptions horizontalCentered="1" vertic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80" zoomScaleNormal="80" workbookViewId="0" topLeftCell="A1">
      <selection activeCell="R40" sqref="R40:U41"/>
    </sheetView>
  </sheetViews>
  <sheetFormatPr defaultColWidth="9.140625" defaultRowHeight="12.75"/>
  <cols>
    <col min="1" max="1" width="1.7109375" style="0" customWidth="1"/>
    <col min="2" max="2" width="16.00390625" style="0" customWidth="1"/>
    <col min="3" max="3" width="14.140625" style="0" customWidth="1"/>
    <col min="4" max="5" width="4.7109375" style="5" customWidth="1"/>
    <col min="6" max="6" width="0.85546875" style="5" customWidth="1"/>
    <col min="7" max="7" width="7.28125" style="0" customWidth="1"/>
    <col min="8" max="8" width="1.8515625" style="0" customWidth="1"/>
    <col min="9" max="9" width="16.00390625" style="0" customWidth="1"/>
    <col min="10" max="10" width="15.28125" style="0" customWidth="1"/>
    <col min="11" max="12" width="4.7109375" style="5" customWidth="1"/>
    <col min="13" max="13" width="0.85546875" style="5" customWidth="1"/>
    <col min="14" max="14" width="5.7109375" style="0" customWidth="1"/>
    <col min="15" max="15" width="1.7109375" style="0" customWidth="1"/>
    <col min="16" max="16" width="20.28125" style="0" customWidth="1"/>
    <col min="17" max="17" width="12.8515625" style="0" customWidth="1"/>
    <col min="18" max="19" width="4.7109375" style="5" customWidth="1"/>
    <col min="20" max="20" width="0.9921875" style="5" customWidth="1"/>
    <col min="21" max="21" width="7.28125" style="0" customWidth="1"/>
    <col min="22" max="22" width="1.8515625" style="0" customWidth="1"/>
    <col min="23" max="23" width="15.7109375" style="0" customWidth="1"/>
    <col min="24" max="24" width="14.00390625" style="0" customWidth="1"/>
    <col min="25" max="26" width="4.7109375" style="0" customWidth="1"/>
    <col min="28" max="28" width="1.8515625" style="0" customWidth="1"/>
  </cols>
  <sheetData>
    <row r="1" spans="1:28" ht="4.5" customHeight="1">
      <c r="A1" s="2"/>
      <c r="B1" s="2"/>
      <c r="C1" s="2"/>
      <c r="D1" s="7"/>
      <c r="E1" s="7"/>
      <c r="F1" s="20"/>
      <c r="G1" s="2"/>
      <c r="H1" s="2"/>
      <c r="I1" s="2"/>
      <c r="J1" s="2"/>
      <c r="K1" s="7"/>
      <c r="L1" s="7"/>
      <c r="M1" s="20"/>
      <c r="N1" s="2"/>
      <c r="O1" s="2"/>
      <c r="P1" s="2"/>
      <c r="Q1" s="2"/>
      <c r="R1" s="7"/>
      <c r="S1" s="7"/>
      <c r="T1" s="20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99" t="s">
        <v>1</v>
      </c>
      <c r="C2" s="99" t="s">
        <v>2</v>
      </c>
      <c r="D2" s="100" t="s">
        <v>60</v>
      </c>
      <c r="E2" s="100" t="s">
        <v>61</v>
      </c>
      <c r="F2" s="85"/>
      <c r="G2" s="102" t="s">
        <v>64</v>
      </c>
      <c r="H2" s="2"/>
      <c r="I2" s="99" t="s">
        <v>1</v>
      </c>
      <c r="J2" s="99" t="s">
        <v>2</v>
      </c>
      <c r="K2" s="100" t="s">
        <v>60</v>
      </c>
      <c r="L2" s="101" t="s">
        <v>61</v>
      </c>
      <c r="M2" s="51"/>
      <c r="N2" s="102" t="s">
        <v>64</v>
      </c>
      <c r="O2" s="2"/>
      <c r="P2" s="99" t="s">
        <v>1</v>
      </c>
      <c r="Q2" s="99" t="s">
        <v>2</v>
      </c>
      <c r="R2" s="100" t="s">
        <v>60</v>
      </c>
      <c r="S2" s="101" t="s">
        <v>61</v>
      </c>
      <c r="T2" s="85"/>
      <c r="U2" s="102" t="s">
        <v>64</v>
      </c>
      <c r="V2" s="2"/>
      <c r="W2" s="99" t="s">
        <v>1</v>
      </c>
      <c r="X2" s="99" t="s">
        <v>2</v>
      </c>
      <c r="Y2" s="101" t="s">
        <v>60</v>
      </c>
      <c r="Z2" s="101" t="s">
        <v>61</v>
      </c>
      <c r="AA2" s="102" t="s">
        <v>64</v>
      </c>
      <c r="AB2" s="2"/>
    </row>
    <row r="3" spans="1:28" ht="12.75">
      <c r="A3" s="2"/>
      <c r="B3" s="6" t="s">
        <v>72</v>
      </c>
      <c r="C3" s="26" t="s">
        <v>175</v>
      </c>
      <c r="D3" s="50">
        <v>111</v>
      </c>
      <c r="E3" s="50">
        <v>102</v>
      </c>
      <c r="F3" s="68"/>
      <c r="G3" s="26">
        <f aca="true" t="shared" si="0" ref="G3:G15">MAX(D3:F3)</f>
        <v>111</v>
      </c>
      <c r="H3" s="2"/>
      <c r="I3" s="84" t="s">
        <v>215</v>
      </c>
      <c r="J3" s="27" t="s">
        <v>210</v>
      </c>
      <c r="K3" s="50">
        <v>82</v>
      </c>
      <c r="L3" s="9">
        <v>101</v>
      </c>
      <c r="M3" s="20"/>
      <c r="N3" s="27">
        <f>MAX(K3:M3)</f>
        <v>101</v>
      </c>
      <c r="O3" s="2"/>
      <c r="P3" s="84" t="s">
        <v>106</v>
      </c>
      <c r="Q3" s="29" t="s">
        <v>110</v>
      </c>
      <c r="R3" s="50">
        <v>49</v>
      </c>
      <c r="S3" s="9">
        <v>66</v>
      </c>
      <c r="T3" s="68"/>
      <c r="U3" s="29">
        <f aca="true" t="shared" si="1" ref="U3:U15">MAX(R3:T3)</f>
        <v>66</v>
      </c>
      <c r="V3" s="2"/>
      <c r="W3" s="6" t="s">
        <v>193</v>
      </c>
      <c r="X3" s="26" t="s">
        <v>151</v>
      </c>
      <c r="Y3" s="50">
        <v>105</v>
      </c>
      <c r="Z3" s="50">
        <v>113</v>
      </c>
      <c r="AA3" s="26">
        <f aca="true" t="shared" si="2" ref="AA3:AA15">MAX(Y3:Z3)</f>
        <v>113</v>
      </c>
      <c r="AB3" s="2"/>
    </row>
    <row r="4" spans="1:28" ht="12.75">
      <c r="A4" s="2"/>
      <c r="B4" s="84" t="s">
        <v>141</v>
      </c>
      <c r="C4" s="27" t="s">
        <v>175</v>
      </c>
      <c r="D4" s="50">
        <v>81</v>
      </c>
      <c r="E4" s="50">
        <v>80</v>
      </c>
      <c r="F4" s="68"/>
      <c r="G4" s="27">
        <f t="shared" si="0"/>
        <v>81</v>
      </c>
      <c r="H4" s="2"/>
      <c r="I4" s="1" t="s">
        <v>115</v>
      </c>
      <c r="J4" s="27" t="s">
        <v>210</v>
      </c>
      <c r="K4" s="50">
        <v>73</v>
      </c>
      <c r="L4" s="9">
        <v>66</v>
      </c>
      <c r="M4" s="20"/>
      <c r="N4" s="27">
        <f>MAX(K4:M4)</f>
        <v>73</v>
      </c>
      <c r="O4" s="2"/>
      <c r="P4" s="84" t="s">
        <v>239</v>
      </c>
      <c r="Q4" s="29" t="s">
        <v>110</v>
      </c>
      <c r="R4" s="50">
        <v>102</v>
      </c>
      <c r="S4" s="9">
        <v>99</v>
      </c>
      <c r="T4" s="68"/>
      <c r="U4" s="29">
        <f t="shared" si="1"/>
        <v>102</v>
      </c>
      <c r="V4" s="2"/>
      <c r="W4" s="6" t="s">
        <v>192</v>
      </c>
      <c r="X4" s="27" t="s">
        <v>151</v>
      </c>
      <c r="Y4" s="50">
        <v>92</v>
      </c>
      <c r="Z4" s="50">
        <v>74</v>
      </c>
      <c r="AA4" s="27">
        <f t="shared" si="2"/>
        <v>92</v>
      </c>
      <c r="AB4" s="2"/>
    </row>
    <row r="5" spans="1:28" ht="12.75">
      <c r="A5" s="2"/>
      <c r="B5" s="6" t="s">
        <v>89</v>
      </c>
      <c r="C5" s="27" t="s">
        <v>175</v>
      </c>
      <c r="D5" s="50">
        <v>96</v>
      </c>
      <c r="E5" s="50">
        <v>81</v>
      </c>
      <c r="F5" s="68"/>
      <c r="G5" s="27">
        <f t="shared" si="0"/>
        <v>96</v>
      </c>
      <c r="H5" s="2"/>
      <c r="I5" s="6" t="s">
        <v>31</v>
      </c>
      <c r="J5" s="27" t="s">
        <v>210</v>
      </c>
      <c r="K5" s="50">
        <v>95</v>
      </c>
      <c r="L5" s="9">
        <v>92</v>
      </c>
      <c r="M5" s="20"/>
      <c r="N5" s="27">
        <f>MAX(K5:M5)</f>
        <v>95</v>
      </c>
      <c r="O5" s="2"/>
      <c r="P5" s="108" t="s">
        <v>116</v>
      </c>
      <c r="Q5" s="109" t="s">
        <v>110</v>
      </c>
      <c r="R5" s="110"/>
      <c r="S5" s="109"/>
      <c r="T5" s="109"/>
      <c r="U5" s="109">
        <f t="shared" si="1"/>
        <v>0</v>
      </c>
      <c r="V5" s="2"/>
      <c r="W5" s="14"/>
      <c r="X5" s="14"/>
      <c r="Y5" s="91"/>
      <c r="Z5" s="91"/>
      <c r="AA5" s="68">
        <f t="shared" si="2"/>
        <v>0</v>
      </c>
      <c r="AB5" s="2"/>
    </row>
    <row r="6" spans="1:28" ht="12.75">
      <c r="A6" s="2"/>
      <c r="B6" s="6" t="s">
        <v>212</v>
      </c>
      <c r="C6" s="27" t="s">
        <v>175</v>
      </c>
      <c r="D6" s="50">
        <v>70</v>
      </c>
      <c r="E6" s="50">
        <v>88</v>
      </c>
      <c r="F6" s="68"/>
      <c r="G6" s="27">
        <f t="shared" si="0"/>
        <v>88</v>
      </c>
      <c r="H6" s="2"/>
      <c r="I6" s="6" t="s">
        <v>216</v>
      </c>
      <c r="J6" s="26" t="s">
        <v>210</v>
      </c>
      <c r="K6" s="4">
        <v>108</v>
      </c>
      <c r="L6" s="4">
        <v>115</v>
      </c>
      <c r="M6" s="69"/>
      <c r="N6" s="26">
        <f aca="true" t="shared" si="3" ref="N6:N15">MAX(K6:M6)</f>
        <v>115</v>
      </c>
      <c r="O6" s="2"/>
      <c r="P6" s="108" t="s">
        <v>86</v>
      </c>
      <c r="Q6" s="109" t="s">
        <v>110</v>
      </c>
      <c r="R6" s="110"/>
      <c r="S6" s="109"/>
      <c r="T6" s="109"/>
      <c r="U6" s="109">
        <f t="shared" si="1"/>
        <v>0</v>
      </c>
      <c r="V6" s="2"/>
      <c r="W6" s="14"/>
      <c r="X6" s="14"/>
      <c r="Y6" s="91"/>
      <c r="Z6" s="91"/>
      <c r="AA6" s="68">
        <f t="shared" si="2"/>
        <v>0</v>
      </c>
      <c r="AB6" s="2"/>
    </row>
    <row r="7" spans="1:28" ht="12.75">
      <c r="A7" s="2"/>
      <c r="B7" s="6" t="s">
        <v>93</v>
      </c>
      <c r="C7" s="26" t="s">
        <v>175</v>
      </c>
      <c r="D7" s="50">
        <v>67</v>
      </c>
      <c r="E7" s="50">
        <v>72</v>
      </c>
      <c r="F7" s="68"/>
      <c r="G7" s="26">
        <f t="shared" si="0"/>
        <v>72</v>
      </c>
      <c r="H7" s="2"/>
      <c r="I7" s="6" t="s">
        <v>43</v>
      </c>
      <c r="J7" s="26" t="s">
        <v>210</v>
      </c>
      <c r="K7" s="4">
        <v>95</v>
      </c>
      <c r="L7" s="4">
        <v>69</v>
      </c>
      <c r="M7" s="68"/>
      <c r="N7" s="26">
        <f t="shared" si="3"/>
        <v>95</v>
      </c>
      <c r="O7" s="2"/>
      <c r="P7" s="6" t="s">
        <v>188</v>
      </c>
      <c r="Q7" s="29" t="s">
        <v>110</v>
      </c>
      <c r="R7" s="50">
        <v>125</v>
      </c>
      <c r="S7" s="9">
        <v>142</v>
      </c>
      <c r="T7" s="68"/>
      <c r="U7" s="29">
        <f t="shared" si="1"/>
        <v>142</v>
      </c>
      <c r="V7" s="2"/>
      <c r="W7" s="14"/>
      <c r="X7" s="14"/>
      <c r="Y7" s="68"/>
      <c r="Z7" s="68"/>
      <c r="AA7" s="68">
        <f t="shared" si="2"/>
        <v>0</v>
      </c>
      <c r="AB7" s="2"/>
    </row>
    <row r="8" spans="1:28" ht="12.75">
      <c r="A8" s="2"/>
      <c r="B8" s="6" t="s">
        <v>213</v>
      </c>
      <c r="C8" s="27" t="s">
        <v>175</v>
      </c>
      <c r="D8" s="50">
        <v>75</v>
      </c>
      <c r="E8" s="50">
        <v>71</v>
      </c>
      <c r="F8" s="68"/>
      <c r="G8" s="27">
        <f t="shared" si="0"/>
        <v>75</v>
      </c>
      <c r="H8" s="2"/>
      <c r="I8" s="6" t="s">
        <v>95</v>
      </c>
      <c r="J8" s="27" t="s">
        <v>210</v>
      </c>
      <c r="K8" s="62">
        <v>83</v>
      </c>
      <c r="L8" s="63">
        <v>99</v>
      </c>
      <c r="M8" s="20"/>
      <c r="N8" s="27">
        <f t="shared" si="3"/>
        <v>99</v>
      </c>
      <c r="O8" s="2"/>
      <c r="P8" s="6" t="s">
        <v>189</v>
      </c>
      <c r="Q8" s="88" t="s">
        <v>110</v>
      </c>
      <c r="R8" s="50">
        <v>124</v>
      </c>
      <c r="S8" s="9">
        <v>103</v>
      </c>
      <c r="T8" s="68"/>
      <c r="U8" s="88">
        <f t="shared" si="1"/>
        <v>124</v>
      </c>
      <c r="V8" s="2"/>
      <c r="W8" s="14"/>
      <c r="X8" s="14"/>
      <c r="Y8" s="68"/>
      <c r="Z8" s="68"/>
      <c r="AA8" s="68">
        <f t="shared" si="2"/>
        <v>0</v>
      </c>
      <c r="AB8" s="2"/>
    </row>
    <row r="9" spans="1:28" ht="12.75">
      <c r="A9" s="2"/>
      <c r="B9" s="14"/>
      <c r="C9" s="90"/>
      <c r="D9" s="91"/>
      <c r="E9" s="91"/>
      <c r="F9" s="68"/>
      <c r="G9" s="68">
        <f t="shared" si="0"/>
        <v>0</v>
      </c>
      <c r="H9" s="2"/>
      <c r="I9" s="1" t="s">
        <v>217</v>
      </c>
      <c r="J9" s="27" t="s">
        <v>210</v>
      </c>
      <c r="K9" s="49">
        <v>93</v>
      </c>
      <c r="L9" s="4">
        <v>83</v>
      </c>
      <c r="M9" s="20"/>
      <c r="N9" s="27">
        <f t="shared" si="3"/>
        <v>93</v>
      </c>
      <c r="O9" s="2"/>
      <c r="P9" s="6" t="s">
        <v>240</v>
      </c>
      <c r="Q9" s="88" t="s">
        <v>110</v>
      </c>
      <c r="R9" s="50">
        <v>105</v>
      </c>
      <c r="S9" s="9">
        <v>107</v>
      </c>
      <c r="T9" s="68"/>
      <c r="U9" s="88">
        <f t="shared" si="1"/>
        <v>107</v>
      </c>
      <c r="V9" s="2"/>
      <c r="W9" s="14"/>
      <c r="X9" s="14"/>
      <c r="Y9" s="68"/>
      <c r="Z9" s="68"/>
      <c r="AA9" s="68">
        <f t="shared" si="2"/>
        <v>0</v>
      </c>
      <c r="AB9" s="2"/>
    </row>
    <row r="10" spans="1:28" ht="12.75">
      <c r="A10" s="2"/>
      <c r="B10" s="14"/>
      <c r="C10" s="90"/>
      <c r="D10" s="91"/>
      <c r="E10" s="91"/>
      <c r="F10" s="68"/>
      <c r="G10" s="68">
        <f t="shared" si="0"/>
        <v>0</v>
      </c>
      <c r="H10" s="2"/>
      <c r="I10" s="14"/>
      <c r="J10" s="14"/>
      <c r="K10" s="91"/>
      <c r="L10" s="68"/>
      <c r="M10" s="20"/>
      <c r="N10" s="68">
        <f t="shared" si="3"/>
        <v>0</v>
      </c>
      <c r="O10" s="2"/>
      <c r="P10" s="6" t="s">
        <v>51</v>
      </c>
      <c r="Q10" s="88" t="s">
        <v>110</v>
      </c>
      <c r="R10" s="50">
        <v>75</v>
      </c>
      <c r="S10" s="9">
        <v>47</v>
      </c>
      <c r="T10" s="68"/>
      <c r="U10" s="89">
        <f t="shared" si="1"/>
        <v>75</v>
      </c>
      <c r="V10" s="2"/>
      <c r="W10" s="14"/>
      <c r="X10" s="14"/>
      <c r="Y10" s="68"/>
      <c r="Z10" s="68"/>
      <c r="AA10" s="68">
        <f t="shared" si="2"/>
        <v>0</v>
      </c>
      <c r="AB10" s="2"/>
    </row>
    <row r="11" spans="1:28" ht="12.75">
      <c r="A11" s="2"/>
      <c r="B11" s="14"/>
      <c r="C11" s="90"/>
      <c r="D11" s="91"/>
      <c r="E11" s="91"/>
      <c r="F11" s="68"/>
      <c r="G11" s="68">
        <f t="shared" si="0"/>
        <v>0</v>
      </c>
      <c r="H11" s="2"/>
      <c r="I11" s="14"/>
      <c r="J11" s="14"/>
      <c r="K11" s="91"/>
      <c r="L11" s="68"/>
      <c r="M11" s="20"/>
      <c r="N11" s="68">
        <f t="shared" si="3"/>
        <v>0</v>
      </c>
      <c r="O11" s="2"/>
      <c r="P11" s="71" t="s">
        <v>139</v>
      </c>
      <c r="Q11" s="88" t="s">
        <v>110</v>
      </c>
      <c r="R11" s="74">
        <v>112</v>
      </c>
      <c r="S11" s="9">
        <v>134</v>
      </c>
      <c r="T11" s="68"/>
      <c r="U11" s="89">
        <f t="shared" si="1"/>
        <v>134</v>
      </c>
      <c r="V11" s="2"/>
      <c r="W11" s="96"/>
      <c r="X11" s="14"/>
      <c r="Y11" s="68"/>
      <c r="Z11" s="68"/>
      <c r="AA11" s="68">
        <f t="shared" si="2"/>
        <v>0</v>
      </c>
      <c r="AB11" s="2"/>
    </row>
    <row r="12" spans="1:28" ht="12.75">
      <c r="A12" s="2"/>
      <c r="B12" s="14"/>
      <c r="C12" s="90"/>
      <c r="D12" s="91"/>
      <c r="E12" s="91"/>
      <c r="F12" s="68"/>
      <c r="G12" s="68">
        <f t="shared" si="0"/>
        <v>0</v>
      </c>
      <c r="H12" s="2"/>
      <c r="I12" s="14"/>
      <c r="J12" s="14"/>
      <c r="K12" s="91"/>
      <c r="L12" s="68"/>
      <c r="M12" s="20"/>
      <c r="N12" s="68">
        <f t="shared" si="3"/>
        <v>0</v>
      </c>
      <c r="O12" s="2"/>
      <c r="P12" s="92"/>
      <c r="Q12" s="92"/>
      <c r="R12" s="91"/>
      <c r="S12" s="68"/>
      <c r="T12" s="68"/>
      <c r="U12" s="66">
        <f t="shared" si="1"/>
        <v>0</v>
      </c>
      <c r="V12" s="2"/>
      <c r="W12" s="14"/>
      <c r="X12" s="14"/>
      <c r="Y12" s="68"/>
      <c r="Z12" s="68"/>
      <c r="AA12" s="68">
        <f t="shared" si="2"/>
        <v>0</v>
      </c>
      <c r="AB12" s="2"/>
    </row>
    <row r="13" spans="1:28" ht="12.75">
      <c r="A13" s="2"/>
      <c r="B13" s="14"/>
      <c r="C13" s="90"/>
      <c r="D13" s="91"/>
      <c r="E13" s="68"/>
      <c r="F13" s="20"/>
      <c r="G13" s="68">
        <f t="shared" si="0"/>
        <v>0</v>
      </c>
      <c r="H13" s="2"/>
      <c r="I13" s="14"/>
      <c r="J13" s="14"/>
      <c r="K13" s="91"/>
      <c r="L13" s="68"/>
      <c r="M13" s="20"/>
      <c r="N13" s="68">
        <f t="shared" si="3"/>
        <v>0</v>
      </c>
      <c r="O13" s="2"/>
      <c r="P13" s="93"/>
      <c r="Q13" s="92"/>
      <c r="R13" s="94"/>
      <c r="S13" s="68"/>
      <c r="T13" s="68"/>
      <c r="U13" s="66">
        <f t="shared" si="1"/>
        <v>0</v>
      </c>
      <c r="V13" s="2"/>
      <c r="W13" s="14"/>
      <c r="X13" s="14"/>
      <c r="Y13" s="68"/>
      <c r="Z13" s="68"/>
      <c r="AA13" s="68">
        <f t="shared" si="2"/>
        <v>0</v>
      </c>
      <c r="AB13" s="2"/>
    </row>
    <row r="14" spans="1:28" ht="12.75">
      <c r="A14" s="2"/>
      <c r="B14" s="14"/>
      <c r="C14" s="14"/>
      <c r="D14" s="91"/>
      <c r="E14" s="68"/>
      <c r="F14" s="20"/>
      <c r="G14" s="68">
        <f t="shared" si="0"/>
        <v>0</v>
      </c>
      <c r="H14" s="2"/>
      <c r="I14" s="14"/>
      <c r="J14" s="14"/>
      <c r="K14" s="91"/>
      <c r="L14" s="68"/>
      <c r="M14" s="20"/>
      <c r="N14" s="68">
        <f t="shared" si="3"/>
        <v>0</v>
      </c>
      <c r="O14" s="2"/>
      <c r="P14" s="14"/>
      <c r="Q14" s="14"/>
      <c r="R14" s="91"/>
      <c r="S14" s="68"/>
      <c r="T14" s="68"/>
      <c r="U14" s="66">
        <f t="shared" si="1"/>
        <v>0</v>
      </c>
      <c r="V14" s="2"/>
      <c r="W14" s="14"/>
      <c r="X14" s="14"/>
      <c r="Y14" s="68"/>
      <c r="Z14" s="68"/>
      <c r="AA14" s="68">
        <f t="shared" si="2"/>
        <v>0</v>
      </c>
      <c r="AB14" s="2"/>
    </row>
    <row r="15" spans="1:28" ht="12.75">
      <c r="A15" s="2"/>
      <c r="B15" s="14"/>
      <c r="C15" s="14"/>
      <c r="D15" s="91"/>
      <c r="E15" s="68"/>
      <c r="F15" s="20"/>
      <c r="G15" s="68">
        <f t="shared" si="0"/>
        <v>0</v>
      </c>
      <c r="H15" s="2"/>
      <c r="I15" s="14"/>
      <c r="J15" s="14"/>
      <c r="K15" s="91"/>
      <c r="L15" s="68"/>
      <c r="M15" s="20"/>
      <c r="N15" s="68">
        <f t="shared" si="3"/>
        <v>0</v>
      </c>
      <c r="O15" s="2"/>
      <c r="P15" s="14"/>
      <c r="Q15" s="14"/>
      <c r="R15" s="91"/>
      <c r="S15" s="95"/>
      <c r="T15" s="20"/>
      <c r="U15" s="66">
        <f t="shared" si="1"/>
        <v>0</v>
      </c>
      <c r="V15" s="2"/>
      <c r="W15" s="14"/>
      <c r="X15" s="14"/>
      <c r="Y15" s="68"/>
      <c r="Z15" s="68"/>
      <c r="AA15" s="68">
        <f t="shared" si="2"/>
        <v>0</v>
      </c>
      <c r="AB15" s="2"/>
    </row>
    <row r="16" spans="1:28" ht="12.75">
      <c r="A16" s="2"/>
      <c r="B16" s="14"/>
      <c r="C16" s="14"/>
      <c r="D16" s="91"/>
      <c r="E16" s="68"/>
      <c r="F16" s="20"/>
      <c r="G16" s="16">
        <f>SUM(G3:G15)</f>
        <v>523</v>
      </c>
      <c r="H16" s="2"/>
      <c r="I16" s="14"/>
      <c r="J16" s="14"/>
      <c r="K16" s="91"/>
      <c r="L16" s="68"/>
      <c r="M16" s="20"/>
      <c r="N16" s="16">
        <f>SUM(N3:N15)</f>
        <v>671</v>
      </c>
      <c r="O16" s="2"/>
      <c r="P16" s="14"/>
      <c r="Q16" s="14"/>
      <c r="R16" s="91"/>
      <c r="S16" s="68"/>
      <c r="T16" s="20"/>
      <c r="U16" s="16">
        <f>SUM(U3:U14)</f>
        <v>750</v>
      </c>
      <c r="V16" s="2"/>
      <c r="W16" s="14"/>
      <c r="X16" s="14"/>
      <c r="Y16" s="68"/>
      <c r="Z16" s="68"/>
      <c r="AA16" s="16">
        <f>SUM(AA3:AA14)</f>
        <v>205</v>
      </c>
      <c r="AB16" s="2"/>
    </row>
    <row r="17" spans="1:28" ht="5.25" customHeight="1">
      <c r="A17" s="2"/>
      <c r="B17" s="2"/>
      <c r="C17" s="2"/>
      <c r="D17" s="7"/>
      <c r="E17" s="7"/>
      <c r="F17" s="20"/>
      <c r="G17" s="2"/>
      <c r="H17" s="2"/>
      <c r="I17" s="2"/>
      <c r="J17" s="2"/>
      <c r="K17" s="7"/>
      <c r="L17" s="7"/>
      <c r="M17" s="20"/>
      <c r="N17" s="2"/>
      <c r="O17" s="2"/>
      <c r="P17" s="2"/>
      <c r="Q17" s="2"/>
      <c r="R17" s="7"/>
      <c r="S17" s="7"/>
      <c r="T17" s="20"/>
      <c r="U17" s="2"/>
      <c r="V17" s="2"/>
      <c r="W17" s="2"/>
      <c r="X17" s="2"/>
      <c r="Y17" s="2"/>
      <c r="Z17" s="2"/>
      <c r="AA17" s="14"/>
      <c r="AB17" s="2"/>
    </row>
    <row r="18" spans="1:28" ht="12.75">
      <c r="A18" s="2"/>
      <c r="B18" s="99" t="s">
        <v>1</v>
      </c>
      <c r="C18" s="99" t="s">
        <v>2</v>
      </c>
      <c r="D18" s="100" t="s">
        <v>60</v>
      </c>
      <c r="E18" s="100" t="s">
        <v>61</v>
      </c>
      <c r="F18" s="85"/>
      <c r="G18" s="102" t="s">
        <v>64</v>
      </c>
      <c r="H18" s="2"/>
      <c r="I18" s="99" t="s">
        <v>1</v>
      </c>
      <c r="J18" s="99" t="s">
        <v>2</v>
      </c>
      <c r="K18" s="100" t="s">
        <v>60</v>
      </c>
      <c r="L18" s="100" t="s">
        <v>61</v>
      </c>
      <c r="M18" s="85"/>
      <c r="N18" s="102" t="s">
        <v>64</v>
      </c>
      <c r="O18" s="2"/>
      <c r="P18" s="99" t="s">
        <v>1</v>
      </c>
      <c r="Q18" s="99" t="s">
        <v>2</v>
      </c>
      <c r="R18" s="100" t="s">
        <v>60</v>
      </c>
      <c r="S18" s="101" t="s">
        <v>61</v>
      </c>
      <c r="T18" s="51"/>
      <c r="U18" s="102" t="s">
        <v>64</v>
      </c>
      <c r="V18" s="2"/>
      <c r="W18" s="99" t="s">
        <v>1</v>
      </c>
      <c r="X18" s="99" t="s">
        <v>2</v>
      </c>
      <c r="Y18" s="101" t="s">
        <v>60</v>
      </c>
      <c r="Z18" s="101" t="s">
        <v>61</v>
      </c>
      <c r="AA18" s="102" t="s">
        <v>64</v>
      </c>
      <c r="AB18" s="2"/>
    </row>
    <row r="19" spans="1:28" ht="12.75">
      <c r="A19" s="2"/>
      <c r="B19" s="6" t="s">
        <v>3</v>
      </c>
      <c r="C19" s="26" t="s">
        <v>211</v>
      </c>
      <c r="D19" s="50">
        <v>110</v>
      </c>
      <c r="E19" s="50">
        <v>123</v>
      </c>
      <c r="F19" s="68"/>
      <c r="G19" s="26">
        <f aca="true" t="shared" si="4" ref="G19:G36">MAX(D19:F19)</f>
        <v>123</v>
      </c>
      <c r="H19" s="2"/>
      <c r="I19" s="84" t="s">
        <v>50</v>
      </c>
      <c r="J19" s="29" t="s">
        <v>173</v>
      </c>
      <c r="K19" s="50">
        <v>128</v>
      </c>
      <c r="L19" s="50">
        <v>120</v>
      </c>
      <c r="M19" s="68"/>
      <c r="N19" s="29">
        <f>MAX(K19:M19)</f>
        <v>128</v>
      </c>
      <c r="O19" s="2"/>
      <c r="P19" s="6" t="s">
        <v>78</v>
      </c>
      <c r="Q19" s="29" t="s">
        <v>171</v>
      </c>
      <c r="R19" s="50">
        <v>86</v>
      </c>
      <c r="S19" s="9">
        <v>107</v>
      </c>
      <c r="T19" s="20"/>
      <c r="U19" s="29">
        <f>MAX(R19:T19)</f>
        <v>107</v>
      </c>
      <c r="V19" s="2"/>
      <c r="W19" s="47" t="s">
        <v>236</v>
      </c>
      <c r="X19" s="26" t="s">
        <v>172</v>
      </c>
      <c r="Y19" s="50">
        <v>92</v>
      </c>
      <c r="Z19" s="50">
        <v>115</v>
      </c>
      <c r="AA19" s="26">
        <f aca="true" t="shared" si="5" ref="AA19:AA31">MAX(Y19:Z19)</f>
        <v>115</v>
      </c>
      <c r="AB19" s="2"/>
    </row>
    <row r="20" spans="1:28" ht="12.75">
      <c r="A20" s="2"/>
      <c r="B20" s="84" t="s">
        <v>59</v>
      </c>
      <c r="C20" s="27" t="s">
        <v>211</v>
      </c>
      <c r="D20" s="50">
        <v>71</v>
      </c>
      <c r="E20" s="50">
        <v>80</v>
      </c>
      <c r="F20" s="68"/>
      <c r="G20" s="27">
        <f t="shared" si="4"/>
        <v>80</v>
      </c>
      <c r="H20" s="2"/>
      <c r="I20" s="84" t="s">
        <v>224</v>
      </c>
      <c r="J20" s="29" t="s">
        <v>173</v>
      </c>
      <c r="K20" s="50">
        <v>90</v>
      </c>
      <c r="L20" s="50">
        <v>150</v>
      </c>
      <c r="M20" s="68"/>
      <c r="N20" s="29">
        <f>MAX(K20:M20)</f>
        <v>150</v>
      </c>
      <c r="O20" s="2"/>
      <c r="P20" s="6" t="s">
        <v>79</v>
      </c>
      <c r="Q20" s="88" t="s">
        <v>171</v>
      </c>
      <c r="R20" s="50">
        <v>72</v>
      </c>
      <c r="S20" s="9">
        <v>71</v>
      </c>
      <c r="T20" s="20"/>
      <c r="U20" s="88">
        <f aca="true" t="shared" si="6" ref="U20:U36">MAX(R20:T20)</f>
        <v>72</v>
      </c>
      <c r="V20" s="2"/>
      <c r="W20" s="47" t="s">
        <v>237</v>
      </c>
      <c r="X20" s="26" t="s">
        <v>172</v>
      </c>
      <c r="Y20" s="50">
        <v>83</v>
      </c>
      <c r="Z20" s="50">
        <v>88</v>
      </c>
      <c r="AA20" s="26">
        <f t="shared" si="5"/>
        <v>88</v>
      </c>
      <c r="AB20" s="2"/>
    </row>
    <row r="21" spans="1:28" ht="12.75">
      <c r="A21" s="2"/>
      <c r="B21" s="84" t="s">
        <v>8</v>
      </c>
      <c r="C21" s="27" t="s">
        <v>211</v>
      </c>
      <c r="D21" s="50">
        <v>74</v>
      </c>
      <c r="E21" s="50">
        <v>72</v>
      </c>
      <c r="F21" s="68"/>
      <c r="G21" s="27">
        <f t="shared" si="4"/>
        <v>74</v>
      </c>
      <c r="H21" s="2"/>
      <c r="I21" s="108" t="s">
        <v>101</v>
      </c>
      <c r="J21" s="109" t="s">
        <v>173</v>
      </c>
      <c r="K21" s="110"/>
      <c r="L21" s="109"/>
      <c r="M21" s="111"/>
      <c r="N21" s="109">
        <f>MAX(K21:M21)</f>
        <v>0</v>
      </c>
      <c r="O21" s="2"/>
      <c r="P21" s="108" t="s">
        <v>111</v>
      </c>
      <c r="Q21" s="109" t="s">
        <v>171</v>
      </c>
      <c r="R21" s="110"/>
      <c r="S21" s="109"/>
      <c r="T21" s="111"/>
      <c r="U21" s="109">
        <f t="shared" si="6"/>
        <v>0</v>
      </c>
      <c r="V21" s="2"/>
      <c r="W21" s="47" t="s">
        <v>238</v>
      </c>
      <c r="X21" s="27" t="s">
        <v>172</v>
      </c>
      <c r="Y21" s="50">
        <v>52</v>
      </c>
      <c r="Z21" s="50">
        <v>65</v>
      </c>
      <c r="AA21" s="27">
        <f t="shared" si="5"/>
        <v>65</v>
      </c>
      <c r="AB21" s="2"/>
    </row>
    <row r="22" spans="1:28" ht="12.75">
      <c r="A22" s="2"/>
      <c r="B22" s="14"/>
      <c r="C22" s="68"/>
      <c r="D22" s="68"/>
      <c r="E22" s="68"/>
      <c r="F22" s="68"/>
      <c r="G22" s="68">
        <f t="shared" si="4"/>
        <v>0</v>
      </c>
      <c r="H22" s="2"/>
      <c r="I22" s="6" t="s">
        <v>67</v>
      </c>
      <c r="J22" s="88" t="s">
        <v>173</v>
      </c>
      <c r="K22" s="50">
        <v>100</v>
      </c>
      <c r="L22" s="9">
        <v>130</v>
      </c>
      <c r="M22" s="20"/>
      <c r="N22" s="88">
        <f>MAX(K22:M22)</f>
        <v>130</v>
      </c>
      <c r="O22" s="2"/>
      <c r="P22" s="108" t="s">
        <v>228</v>
      </c>
      <c r="Q22" s="109" t="s">
        <v>171</v>
      </c>
      <c r="R22" s="110"/>
      <c r="S22" s="109"/>
      <c r="T22" s="111"/>
      <c r="U22" s="109">
        <f t="shared" si="6"/>
        <v>0</v>
      </c>
      <c r="V22" s="2"/>
      <c r="W22" s="14"/>
      <c r="X22" s="14"/>
      <c r="Y22" s="91"/>
      <c r="Z22" s="91"/>
      <c r="AA22" s="68">
        <f t="shared" si="5"/>
        <v>0</v>
      </c>
      <c r="AB22" s="2"/>
    </row>
    <row r="23" spans="1:28" ht="12.75">
      <c r="A23" s="2"/>
      <c r="B23" s="14"/>
      <c r="C23" s="14"/>
      <c r="D23" s="91"/>
      <c r="E23" s="91"/>
      <c r="F23" s="68"/>
      <c r="G23" s="68">
        <f t="shared" si="4"/>
        <v>0</v>
      </c>
      <c r="H23" s="2"/>
      <c r="I23" s="1" t="s">
        <v>225</v>
      </c>
      <c r="J23" s="29" t="s">
        <v>173</v>
      </c>
      <c r="K23" s="49">
        <v>102</v>
      </c>
      <c r="L23" s="4">
        <v>130</v>
      </c>
      <c r="M23" s="20"/>
      <c r="N23" s="29">
        <f aca="true" t="shared" si="7" ref="N23:N36">MAX(K23:M23)</f>
        <v>130</v>
      </c>
      <c r="O23" s="2"/>
      <c r="P23" s="108" t="s">
        <v>229</v>
      </c>
      <c r="Q23" s="109" t="s">
        <v>171</v>
      </c>
      <c r="R23" s="110"/>
      <c r="S23" s="109"/>
      <c r="T23" s="111"/>
      <c r="U23" s="109">
        <f t="shared" si="6"/>
        <v>0</v>
      </c>
      <c r="V23" s="2"/>
      <c r="W23" s="92"/>
      <c r="X23" s="92"/>
      <c r="Y23" s="91"/>
      <c r="Z23" s="91"/>
      <c r="AA23" s="68">
        <f t="shared" si="5"/>
        <v>0</v>
      </c>
      <c r="AB23" s="2"/>
    </row>
    <row r="24" spans="1:28" ht="12.75">
      <c r="A24" s="2"/>
      <c r="B24" s="14"/>
      <c r="C24" s="14"/>
      <c r="D24" s="91"/>
      <c r="E24" s="91"/>
      <c r="F24" s="68"/>
      <c r="G24" s="68">
        <f t="shared" si="4"/>
        <v>0</v>
      </c>
      <c r="H24" s="2"/>
      <c r="I24" s="6" t="s">
        <v>108</v>
      </c>
      <c r="J24" s="88" t="s">
        <v>173</v>
      </c>
      <c r="K24" s="49">
        <v>97</v>
      </c>
      <c r="L24" s="4">
        <v>95</v>
      </c>
      <c r="M24" s="20"/>
      <c r="N24" s="88">
        <f t="shared" si="7"/>
        <v>97</v>
      </c>
      <c r="O24" s="2"/>
      <c r="P24" s="6" t="s">
        <v>230</v>
      </c>
      <c r="Q24" s="88" t="s">
        <v>171</v>
      </c>
      <c r="R24" s="50">
        <v>57</v>
      </c>
      <c r="S24" s="9">
        <v>85</v>
      </c>
      <c r="T24" s="20"/>
      <c r="U24" s="88">
        <f t="shared" si="6"/>
        <v>85</v>
      </c>
      <c r="V24" s="2"/>
      <c r="W24" s="14"/>
      <c r="X24" s="14"/>
      <c r="Y24" s="91"/>
      <c r="Z24" s="91"/>
      <c r="AA24" s="68">
        <f t="shared" si="5"/>
        <v>0</v>
      </c>
      <c r="AB24" s="2"/>
    </row>
    <row r="25" spans="1:28" ht="12.75">
      <c r="A25" s="2"/>
      <c r="B25" s="14"/>
      <c r="C25" s="14"/>
      <c r="D25" s="91"/>
      <c r="E25" s="91"/>
      <c r="F25" s="68"/>
      <c r="G25" s="68">
        <f t="shared" si="4"/>
        <v>0</v>
      </c>
      <c r="H25" s="2"/>
      <c r="I25" s="6" t="s">
        <v>38</v>
      </c>
      <c r="J25" s="29" t="s">
        <v>173</v>
      </c>
      <c r="K25" s="49">
        <v>82</v>
      </c>
      <c r="L25" s="4">
        <v>74</v>
      </c>
      <c r="M25" s="20"/>
      <c r="N25" s="29">
        <f t="shared" si="7"/>
        <v>82</v>
      </c>
      <c r="O25" s="2"/>
      <c r="P25" s="6" t="s">
        <v>231</v>
      </c>
      <c r="Q25" s="29" t="s">
        <v>171</v>
      </c>
      <c r="R25" s="50">
        <v>105</v>
      </c>
      <c r="S25" s="9">
        <v>76</v>
      </c>
      <c r="T25" s="20"/>
      <c r="U25" s="29">
        <f>MAX(R25:T25)</f>
        <v>105</v>
      </c>
      <c r="V25" s="2"/>
      <c r="W25" s="14"/>
      <c r="X25" s="14"/>
      <c r="Y25" s="91"/>
      <c r="Z25" s="91"/>
      <c r="AA25" s="68">
        <f t="shared" si="5"/>
        <v>0</v>
      </c>
      <c r="AB25" s="2"/>
    </row>
    <row r="26" spans="1:28" ht="12.75">
      <c r="A26" s="2"/>
      <c r="B26" s="96"/>
      <c r="C26" s="14"/>
      <c r="D26" s="91"/>
      <c r="E26" s="91"/>
      <c r="F26" s="68"/>
      <c r="G26" s="68">
        <f t="shared" si="4"/>
        <v>0</v>
      </c>
      <c r="H26" s="2"/>
      <c r="I26" s="6" t="s">
        <v>196</v>
      </c>
      <c r="J26" s="26" t="s">
        <v>173</v>
      </c>
      <c r="K26" s="49">
        <v>117</v>
      </c>
      <c r="L26" s="4">
        <v>95</v>
      </c>
      <c r="M26" s="20"/>
      <c r="N26" s="26">
        <f t="shared" si="7"/>
        <v>117</v>
      </c>
      <c r="O26" s="2"/>
      <c r="P26" s="6" t="s">
        <v>186</v>
      </c>
      <c r="Q26" s="29" t="s">
        <v>171</v>
      </c>
      <c r="R26" s="50">
        <v>111</v>
      </c>
      <c r="S26" s="9">
        <v>94</v>
      </c>
      <c r="T26" s="20"/>
      <c r="U26" s="29">
        <f>MAX(R26:T26)</f>
        <v>111</v>
      </c>
      <c r="V26" s="2"/>
      <c r="W26" s="96"/>
      <c r="X26" s="14"/>
      <c r="Y26" s="91"/>
      <c r="Z26" s="91"/>
      <c r="AA26" s="68">
        <f t="shared" si="5"/>
        <v>0</v>
      </c>
      <c r="AB26" s="2"/>
    </row>
    <row r="27" spans="1:28" ht="12.75">
      <c r="A27" s="2"/>
      <c r="B27" s="14"/>
      <c r="C27" s="14"/>
      <c r="D27" s="91"/>
      <c r="E27" s="91"/>
      <c r="F27" s="68"/>
      <c r="G27" s="68">
        <f t="shared" si="4"/>
        <v>0</v>
      </c>
      <c r="H27" s="2"/>
      <c r="I27" s="6" t="s">
        <v>226</v>
      </c>
      <c r="J27" s="88" t="s">
        <v>173</v>
      </c>
      <c r="K27" s="49">
        <v>106</v>
      </c>
      <c r="L27" s="4">
        <v>120</v>
      </c>
      <c r="M27" s="20"/>
      <c r="N27" s="88">
        <f t="shared" si="7"/>
        <v>120</v>
      </c>
      <c r="O27" s="2"/>
      <c r="P27" s="71" t="s">
        <v>199</v>
      </c>
      <c r="Q27" s="29" t="s">
        <v>171</v>
      </c>
      <c r="R27" s="50">
        <v>153</v>
      </c>
      <c r="S27" s="9">
        <v>150</v>
      </c>
      <c r="T27" s="20"/>
      <c r="U27" s="29">
        <f t="shared" si="6"/>
        <v>153</v>
      </c>
      <c r="V27" s="2"/>
      <c r="W27" s="97"/>
      <c r="X27" s="14"/>
      <c r="Y27" s="91"/>
      <c r="Z27" s="91"/>
      <c r="AA27" s="68">
        <f t="shared" si="5"/>
        <v>0</v>
      </c>
      <c r="AB27" s="2"/>
    </row>
    <row r="28" spans="1:28" ht="12.75">
      <c r="A28" s="2"/>
      <c r="B28" s="14"/>
      <c r="C28" s="14"/>
      <c r="D28" s="91"/>
      <c r="E28" s="91"/>
      <c r="F28" s="68"/>
      <c r="G28" s="68">
        <f t="shared" si="4"/>
        <v>0</v>
      </c>
      <c r="H28" s="2"/>
      <c r="I28" s="46" t="s">
        <v>227</v>
      </c>
      <c r="J28" s="88" t="s">
        <v>173</v>
      </c>
      <c r="K28" s="49">
        <v>98</v>
      </c>
      <c r="L28" s="4">
        <v>110</v>
      </c>
      <c r="M28" s="20"/>
      <c r="N28" s="88">
        <f t="shared" si="7"/>
        <v>110</v>
      </c>
      <c r="O28" s="2"/>
      <c r="P28" s="6" t="s">
        <v>107</v>
      </c>
      <c r="Q28" s="29" t="s">
        <v>171</v>
      </c>
      <c r="R28" s="50">
        <v>121</v>
      </c>
      <c r="S28" s="9">
        <v>98</v>
      </c>
      <c r="T28" s="20"/>
      <c r="U28" s="29">
        <f t="shared" si="6"/>
        <v>121</v>
      </c>
      <c r="V28" s="2"/>
      <c r="W28" s="14"/>
      <c r="X28" s="14"/>
      <c r="Y28" s="14"/>
      <c r="Z28" s="14"/>
      <c r="AA28" s="68">
        <f t="shared" si="5"/>
        <v>0</v>
      </c>
      <c r="AB28" s="2"/>
    </row>
    <row r="29" spans="1:28" ht="12.75">
      <c r="A29" s="2"/>
      <c r="B29" s="14"/>
      <c r="C29" s="14"/>
      <c r="D29" s="91"/>
      <c r="E29" s="68"/>
      <c r="F29" s="20"/>
      <c r="G29" s="68">
        <f t="shared" si="4"/>
        <v>0</v>
      </c>
      <c r="H29" s="2"/>
      <c r="I29" s="14"/>
      <c r="J29" s="14"/>
      <c r="K29" s="91"/>
      <c r="L29" s="68"/>
      <c r="M29" s="20"/>
      <c r="N29" s="68">
        <f t="shared" si="7"/>
        <v>0</v>
      </c>
      <c r="O29" s="2"/>
      <c r="P29" s="84" t="s">
        <v>105</v>
      </c>
      <c r="Q29" s="88" t="s">
        <v>171</v>
      </c>
      <c r="R29" s="50">
        <v>60</v>
      </c>
      <c r="S29" s="9">
        <v>76</v>
      </c>
      <c r="T29" s="20"/>
      <c r="U29" s="88">
        <f t="shared" si="6"/>
        <v>76</v>
      </c>
      <c r="V29" s="2"/>
      <c r="W29" s="14"/>
      <c r="X29" s="14"/>
      <c r="Y29" s="68"/>
      <c r="Z29" s="68"/>
      <c r="AA29" s="68">
        <f t="shared" si="5"/>
        <v>0</v>
      </c>
      <c r="AB29" s="2"/>
    </row>
    <row r="30" spans="1:28" ht="12.75">
      <c r="A30" s="2"/>
      <c r="B30" s="14"/>
      <c r="C30" s="14"/>
      <c r="D30" s="91"/>
      <c r="E30" s="68"/>
      <c r="F30" s="20"/>
      <c r="G30" s="68">
        <f t="shared" si="4"/>
        <v>0</v>
      </c>
      <c r="H30" s="2"/>
      <c r="I30" s="14"/>
      <c r="J30" s="14"/>
      <c r="K30" s="91"/>
      <c r="L30" s="68"/>
      <c r="M30" s="20"/>
      <c r="N30" s="68">
        <f t="shared" si="7"/>
        <v>0</v>
      </c>
      <c r="O30" s="2"/>
      <c r="P30" s="84" t="s">
        <v>232</v>
      </c>
      <c r="Q30" s="88" t="s">
        <v>171</v>
      </c>
      <c r="R30" s="50">
        <v>57</v>
      </c>
      <c r="S30" s="9">
        <v>71</v>
      </c>
      <c r="T30" s="20"/>
      <c r="U30" s="88">
        <f t="shared" si="6"/>
        <v>71</v>
      </c>
      <c r="V30" s="2"/>
      <c r="W30" s="14"/>
      <c r="X30" s="14"/>
      <c r="Y30" s="68"/>
      <c r="Z30" s="68"/>
      <c r="AA30" s="68">
        <f t="shared" si="5"/>
        <v>0</v>
      </c>
      <c r="AB30" s="2"/>
    </row>
    <row r="31" spans="1:28" ht="12.75">
      <c r="A31" s="2"/>
      <c r="B31" s="14"/>
      <c r="C31" s="14"/>
      <c r="D31" s="91"/>
      <c r="E31" s="68"/>
      <c r="F31" s="20"/>
      <c r="G31" s="68">
        <f t="shared" si="4"/>
        <v>0</v>
      </c>
      <c r="H31" s="2"/>
      <c r="I31" s="14"/>
      <c r="J31" s="14"/>
      <c r="K31" s="91"/>
      <c r="L31" s="68"/>
      <c r="M31" s="20"/>
      <c r="N31" s="68">
        <f t="shared" si="7"/>
        <v>0</v>
      </c>
      <c r="O31" s="2"/>
      <c r="P31" s="84" t="s">
        <v>187</v>
      </c>
      <c r="Q31" s="26" t="s">
        <v>171</v>
      </c>
      <c r="R31" s="50">
        <v>82</v>
      </c>
      <c r="S31" s="9">
        <v>75</v>
      </c>
      <c r="T31" s="20"/>
      <c r="U31" s="26">
        <f t="shared" si="6"/>
        <v>82</v>
      </c>
      <c r="V31" s="2"/>
      <c r="W31" s="14"/>
      <c r="X31" s="14"/>
      <c r="Y31" s="68"/>
      <c r="Z31" s="68"/>
      <c r="AA31" s="68">
        <f t="shared" si="5"/>
        <v>0</v>
      </c>
      <c r="AB31" s="2"/>
    </row>
    <row r="32" spans="1:28" ht="12.75">
      <c r="A32" s="2"/>
      <c r="B32" s="14"/>
      <c r="C32" s="14"/>
      <c r="D32" s="91"/>
      <c r="E32" s="68"/>
      <c r="F32" s="20"/>
      <c r="G32" s="68">
        <f t="shared" si="4"/>
        <v>0</v>
      </c>
      <c r="H32" s="2"/>
      <c r="I32" s="14"/>
      <c r="J32" s="14"/>
      <c r="K32" s="91"/>
      <c r="L32" s="68"/>
      <c r="M32" s="20"/>
      <c r="N32" s="68">
        <f t="shared" si="7"/>
        <v>0</v>
      </c>
      <c r="O32" s="2"/>
      <c r="P32" s="47" t="s">
        <v>182</v>
      </c>
      <c r="Q32" s="88" t="s">
        <v>171</v>
      </c>
      <c r="R32" s="50">
        <v>57</v>
      </c>
      <c r="S32" s="9">
        <v>76</v>
      </c>
      <c r="T32" s="20"/>
      <c r="U32" s="88">
        <f t="shared" si="6"/>
        <v>76</v>
      </c>
      <c r="V32" s="2"/>
      <c r="W32" s="14"/>
      <c r="X32" s="14"/>
      <c r="Y32" s="68"/>
      <c r="Z32" s="68"/>
      <c r="AA32" s="15">
        <f>SUM(AA19:AA30)</f>
        <v>268</v>
      </c>
      <c r="AB32" s="2"/>
    </row>
    <row r="33" spans="1:28" ht="12.75">
      <c r="A33" s="2"/>
      <c r="B33" s="14"/>
      <c r="C33" s="14"/>
      <c r="D33" s="91"/>
      <c r="E33" s="68"/>
      <c r="F33" s="20"/>
      <c r="G33" s="68">
        <f t="shared" si="4"/>
        <v>0</v>
      </c>
      <c r="H33" s="2"/>
      <c r="I33" s="97"/>
      <c r="J33" s="97"/>
      <c r="K33" s="98"/>
      <c r="L33" s="68"/>
      <c r="M33" s="20"/>
      <c r="N33" s="68">
        <f t="shared" si="7"/>
        <v>0</v>
      </c>
      <c r="O33" s="2"/>
      <c r="P33" s="47" t="s">
        <v>233</v>
      </c>
      <c r="Q33" s="29" t="s">
        <v>171</v>
      </c>
      <c r="R33" s="9">
        <v>127</v>
      </c>
      <c r="S33" s="9">
        <v>120</v>
      </c>
      <c r="T33" s="70"/>
      <c r="U33" s="29">
        <f t="shared" si="6"/>
        <v>127</v>
      </c>
      <c r="V33" s="2"/>
      <c r="W33" s="2"/>
      <c r="X33" s="2"/>
      <c r="Y33" s="2"/>
      <c r="Z33" s="2"/>
      <c r="AA33" s="2"/>
      <c r="AB33" s="2"/>
    </row>
    <row r="34" spans="1:28" ht="12.75">
      <c r="A34" s="2"/>
      <c r="B34" s="14"/>
      <c r="C34" s="14"/>
      <c r="D34" s="91"/>
      <c r="E34" s="68"/>
      <c r="F34" s="20"/>
      <c r="G34" s="68">
        <f t="shared" si="4"/>
        <v>0</v>
      </c>
      <c r="H34" s="2"/>
      <c r="I34" s="97"/>
      <c r="J34" s="97"/>
      <c r="K34" s="98"/>
      <c r="L34" s="68"/>
      <c r="M34" s="20"/>
      <c r="N34" s="68">
        <f t="shared" si="7"/>
        <v>0</v>
      </c>
      <c r="O34" s="2"/>
      <c r="P34" s="47" t="s">
        <v>234</v>
      </c>
      <c r="Q34" s="88" t="s">
        <v>171</v>
      </c>
      <c r="R34" s="56">
        <v>105</v>
      </c>
      <c r="S34" s="57">
        <v>102</v>
      </c>
      <c r="T34" s="69"/>
      <c r="U34" s="88">
        <f t="shared" si="6"/>
        <v>105</v>
      </c>
      <c r="V34" s="2"/>
      <c r="W34" s="2"/>
      <c r="X34" s="2"/>
      <c r="Y34" s="2"/>
      <c r="Z34" s="2"/>
      <c r="AA34" s="2"/>
      <c r="AB34" s="2"/>
    </row>
    <row r="35" spans="1:28" ht="12.75">
      <c r="A35" s="2"/>
      <c r="B35" s="14"/>
      <c r="C35" s="14"/>
      <c r="D35" s="91"/>
      <c r="E35" s="68"/>
      <c r="F35" s="20"/>
      <c r="G35" s="68">
        <f t="shared" si="4"/>
        <v>0</v>
      </c>
      <c r="H35" s="2"/>
      <c r="I35" s="97"/>
      <c r="J35" s="97"/>
      <c r="K35" s="98"/>
      <c r="L35" s="68"/>
      <c r="M35" s="20"/>
      <c r="N35" s="68">
        <f t="shared" si="7"/>
        <v>0</v>
      </c>
      <c r="O35" s="2"/>
      <c r="P35" s="103" t="s">
        <v>235</v>
      </c>
      <c r="Q35" s="104" t="s">
        <v>171</v>
      </c>
      <c r="R35" s="105"/>
      <c r="S35" s="104"/>
      <c r="T35" s="106"/>
      <c r="U35" s="104">
        <f t="shared" si="6"/>
        <v>0</v>
      </c>
      <c r="V35" s="2"/>
      <c r="W35" s="2"/>
      <c r="X35" s="2"/>
      <c r="Y35" s="2"/>
      <c r="Z35" s="2"/>
      <c r="AA35" s="2"/>
      <c r="AB35" s="2"/>
    </row>
    <row r="36" spans="1:28" ht="12.75">
      <c r="A36" s="2"/>
      <c r="B36" s="14"/>
      <c r="C36" s="14"/>
      <c r="D36" s="91"/>
      <c r="E36" s="68"/>
      <c r="F36" s="20"/>
      <c r="G36" s="68">
        <f t="shared" si="4"/>
        <v>0</v>
      </c>
      <c r="H36" s="2"/>
      <c r="I36" s="97"/>
      <c r="J36" s="97"/>
      <c r="K36" s="98"/>
      <c r="L36" s="68"/>
      <c r="M36" s="20"/>
      <c r="N36" s="68">
        <f t="shared" si="7"/>
        <v>0</v>
      </c>
      <c r="O36" s="2"/>
      <c r="P36" s="6" t="s">
        <v>241</v>
      </c>
      <c r="Q36" s="88" t="s">
        <v>171</v>
      </c>
      <c r="R36" s="9">
        <v>42</v>
      </c>
      <c r="S36" s="9">
        <v>72</v>
      </c>
      <c r="T36" s="20"/>
      <c r="U36" s="9">
        <f t="shared" si="6"/>
        <v>72</v>
      </c>
      <c r="V36" s="2"/>
      <c r="W36" s="2"/>
      <c r="X36" s="2"/>
      <c r="Y36" s="2"/>
      <c r="Z36" s="2"/>
      <c r="AA36" s="2"/>
      <c r="AB36" s="2"/>
    </row>
    <row r="37" spans="1:28" s="11" customFormat="1" ht="12.75">
      <c r="A37" s="2"/>
      <c r="B37" s="14"/>
      <c r="C37" s="14"/>
      <c r="D37" s="91"/>
      <c r="E37" s="68"/>
      <c r="F37" s="20"/>
      <c r="G37" s="16">
        <f>SUM(G19:G36)</f>
        <v>277</v>
      </c>
      <c r="H37" s="14"/>
      <c r="I37" s="14"/>
      <c r="J37" s="14"/>
      <c r="K37" s="91"/>
      <c r="L37" s="68"/>
      <c r="M37" s="20"/>
      <c r="N37" s="16">
        <f>SUM(N19:N33)</f>
        <v>1064</v>
      </c>
      <c r="O37" s="14"/>
      <c r="P37" s="14"/>
      <c r="Q37" s="14"/>
      <c r="R37" s="68"/>
      <c r="S37" s="68"/>
      <c r="T37" s="20"/>
      <c r="U37" s="16">
        <f>SUM(U19:U36)</f>
        <v>1363</v>
      </c>
      <c r="V37" s="19"/>
      <c r="W37" s="2"/>
      <c r="X37" s="2"/>
      <c r="Y37" s="2"/>
      <c r="Z37" s="2"/>
      <c r="AA37" s="2"/>
      <c r="AB37" s="2"/>
    </row>
    <row r="38" spans="1:28" ht="4.5" customHeight="1">
      <c r="A38" s="2"/>
      <c r="B38" s="2"/>
      <c r="C38" s="2"/>
      <c r="D38" s="7"/>
      <c r="E38" s="7"/>
      <c r="F38" s="20"/>
      <c r="G38" s="2"/>
      <c r="H38" s="2"/>
      <c r="I38" s="2"/>
      <c r="J38" s="2"/>
      <c r="K38" s="7"/>
      <c r="L38" s="7"/>
      <c r="M38" s="20"/>
      <c r="N38" s="2"/>
      <c r="O38" s="2"/>
      <c r="P38" s="2"/>
      <c r="Q38" s="2"/>
      <c r="R38" s="7"/>
      <c r="S38" s="7"/>
      <c r="T38" s="7"/>
      <c r="U38" s="2"/>
      <c r="V38" s="2"/>
      <c r="W38" s="2"/>
      <c r="X38" s="2"/>
      <c r="Y38" s="2"/>
      <c r="Z38" s="2"/>
      <c r="AA38" s="2"/>
      <c r="AB38" s="2"/>
    </row>
    <row r="39" spans="1:28" ht="13.5" thickBot="1">
      <c r="A39" s="2"/>
      <c r="B39" s="99" t="s">
        <v>1</v>
      </c>
      <c r="C39" s="99" t="s">
        <v>2</v>
      </c>
      <c r="D39" s="100" t="s">
        <v>60</v>
      </c>
      <c r="E39" s="100" t="s">
        <v>61</v>
      </c>
      <c r="F39" s="85"/>
      <c r="G39" s="102" t="s">
        <v>64</v>
      </c>
      <c r="H39" s="2"/>
      <c r="I39" s="99" t="s">
        <v>1</v>
      </c>
      <c r="J39" s="99" t="s">
        <v>2</v>
      </c>
      <c r="K39" s="100" t="s">
        <v>60</v>
      </c>
      <c r="L39" s="100" t="s">
        <v>61</v>
      </c>
      <c r="M39" s="85"/>
      <c r="N39" s="102" t="s">
        <v>64</v>
      </c>
      <c r="O39" s="2"/>
      <c r="P39" s="33" t="s">
        <v>2</v>
      </c>
      <c r="Q39" s="34" t="s">
        <v>66</v>
      </c>
      <c r="R39" s="133" t="s">
        <v>65</v>
      </c>
      <c r="S39" s="133"/>
      <c r="T39" s="133"/>
      <c r="U39" s="133"/>
      <c r="V39" s="2"/>
      <c r="W39" s="99" t="s">
        <v>1</v>
      </c>
      <c r="X39" s="99" t="s">
        <v>2</v>
      </c>
      <c r="Y39" s="100" t="s">
        <v>60</v>
      </c>
      <c r="Z39" s="101" t="s">
        <v>61</v>
      </c>
      <c r="AA39" s="102" t="s">
        <v>64</v>
      </c>
      <c r="AB39" s="2"/>
    </row>
    <row r="40" spans="1:28" ht="12.75">
      <c r="A40" s="2"/>
      <c r="B40" s="84" t="s">
        <v>185</v>
      </c>
      <c r="C40" s="27" t="s">
        <v>144</v>
      </c>
      <c r="D40" s="50">
        <v>84</v>
      </c>
      <c r="E40" s="50">
        <v>80</v>
      </c>
      <c r="F40" s="68"/>
      <c r="G40" s="27">
        <f>MAX(D40:F40)</f>
        <v>84</v>
      </c>
      <c r="H40" s="2"/>
      <c r="I40" s="83" t="s">
        <v>146</v>
      </c>
      <c r="J40" s="27" t="s">
        <v>223</v>
      </c>
      <c r="K40" s="50">
        <v>75</v>
      </c>
      <c r="L40" s="50">
        <v>90</v>
      </c>
      <c r="M40" s="68"/>
      <c r="N40" s="27">
        <f>MAX(K40:M40)</f>
        <v>90</v>
      </c>
      <c r="O40" s="2"/>
      <c r="P40" s="129" t="s">
        <v>76</v>
      </c>
      <c r="Q40" s="42">
        <v>6</v>
      </c>
      <c r="R40" s="117">
        <f>SUM(G16/Q40)</f>
        <v>87.16666666666667</v>
      </c>
      <c r="S40" s="118"/>
      <c r="T40" s="118"/>
      <c r="U40" s="119"/>
      <c r="V40" s="2"/>
      <c r="W40" s="14"/>
      <c r="X40" s="14"/>
      <c r="Y40" s="91"/>
      <c r="Z40" s="91"/>
      <c r="AA40" s="68">
        <f>MAX(Y40:Z40)</f>
        <v>0</v>
      </c>
      <c r="AB40" s="2"/>
    </row>
    <row r="41" spans="1:28" ht="13.5" thickBot="1">
      <c r="A41" s="2"/>
      <c r="B41" s="1" t="s">
        <v>218</v>
      </c>
      <c r="C41" s="27" t="s">
        <v>144</v>
      </c>
      <c r="D41" s="49">
        <v>93</v>
      </c>
      <c r="E41" s="49">
        <v>102</v>
      </c>
      <c r="F41" s="68"/>
      <c r="G41" s="27">
        <f aca="true" t="shared" si="8" ref="G41:G48">MAX(D41:F41)</f>
        <v>102</v>
      </c>
      <c r="H41" s="2"/>
      <c r="I41" s="84" t="s">
        <v>142</v>
      </c>
      <c r="J41" s="27" t="s">
        <v>223</v>
      </c>
      <c r="K41" s="50">
        <v>106</v>
      </c>
      <c r="L41" s="50">
        <v>79</v>
      </c>
      <c r="M41" s="68"/>
      <c r="N41" s="27">
        <f>MAX(K41:M41)</f>
        <v>106</v>
      </c>
      <c r="O41" s="2"/>
      <c r="P41" s="130"/>
      <c r="Q41" s="43"/>
      <c r="R41" s="120"/>
      <c r="S41" s="121"/>
      <c r="T41" s="121"/>
      <c r="U41" s="122"/>
      <c r="V41" s="2"/>
      <c r="W41" s="14"/>
      <c r="X41" s="14"/>
      <c r="Y41" s="91"/>
      <c r="Z41" s="91"/>
      <c r="AA41" s="68">
        <f aca="true" t="shared" si="9" ref="AA41:AA48">MAX(Y41:Z41)</f>
        <v>0</v>
      </c>
      <c r="AB41" s="2"/>
    </row>
    <row r="42" spans="1:28" ht="12.75">
      <c r="A42" s="2"/>
      <c r="B42" s="108" t="s">
        <v>219</v>
      </c>
      <c r="C42" s="109" t="s">
        <v>144</v>
      </c>
      <c r="D42" s="110"/>
      <c r="E42" s="110"/>
      <c r="F42" s="112"/>
      <c r="G42" s="109">
        <f t="shared" si="8"/>
        <v>0</v>
      </c>
      <c r="H42" s="2"/>
      <c r="I42" s="84" t="s">
        <v>183</v>
      </c>
      <c r="J42" s="26" t="s">
        <v>223</v>
      </c>
      <c r="K42" s="50">
        <v>56</v>
      </c>
      <c r="L42" s="50">
        <v>65</v>
      </c>
      <c r="M42" s="68"/>
      <c r="N42" s="26">
        <f>MAX(K42:M42)</f>
        <v>65</v>
      </c>
      <c r="O42" s="2"/>
      <c r="P42" s="135" t="s">
        <v>166</v>
      </c>
      <c r="Q42" s="86">
        <v>0</v>
      </c>
      <c r="R42" s="137" t="e">
        <f>SUM(AA49/Q42)</f>
        <v>#DIV/0!</v>
      </c>
      <c r="S42" s="138"/>
      <c r="T42" s="138"/>
      <c r="U42" s="139"/>
      <c r="V42" s="2"/>
      <c r="W42" s="14"/>
      <c r="X42" s="14"/>
      <c r="Y42" s="91"/>
      <c r="Z42" s="91"/>
      <c r="AA42" s="68">
        <f t="shared" si="9"/>
        <v>0</v>
      </c>
      <c r="AB42" s="2"/>
    </row>
    <row r="43" spans="1:28" ht="13.5" thickBot="1">
      <c r="A43" s="2"/>
      <c r="B43" s="1" t="s">
        <v>220</v>
      </c>
      <c r="C43" s="27" t="s">
        <v>144</v>
      </c>
      <c r="D43" s="49">
        <v>90</v>
      </c>
      <c r="E43" s="49">
        <v>89</v>
      </c>
      <c r="F43" s="68"/>
      <c r="G43" s="27">
        <f t="shared" si="8"/>
        <v>90</v>
      </c>
      <c r="H43" s="2"/>
      <c r="I43" s="84" t="s">
        <v>184</v>
      </c>
      <c r="J43" s="27" t="s">
        <v>223</v>
      </c>
      <c r="K43" s="49">
        <v>109</v>
      </c>
      <c r="L43" s="49">
        <v>86</v>
      </c>
      <c r="M43" s="68"/>
      <c r="N43" s="27">
        <f aca="true" t="shared" si="10" ref="N43:N48">MAX(K43:M43)</f>
        <v>109</v>
      </c>
      <c r="O43" s="2"/>
      <c r="P43" s="136"/>
      <c r="Q43" s="87"/>
      <c r="R43" s="140"/>
      <c r="S43" s="141"/>
      <c r="T43" s="141"/>
      <c r="U43" s="142"/>
      <c r="V43" s="2"/>
      <c r="W43" s="14"/>
      <c r="X43" s="14"/>
      <c r="Y43" s="91"/>
      <c r="Z43" s="68"/>
      <c r="AA43" s="68">
        <f t="shared" si="9"/>
        <v>0</v>
      </c>
      <c r="AB43" s="2"/>
    </row>
    <row r="44" spans="1:28" ht="12.75">
      <c r="A44" s="2"/>
      <c r="B44" s="14"/>
      <c r="C44" s="14"/>
      <c r="D44" s="91"/>
      <c r="E44" s="68"/>
      <c r="F44" s="20"/>
      <c r="G44" s="68">
        <f t="shared" si="8"/>
        <v>0</v>
      </c>
      <c r="H44" s="2"/>
      <c r="I44" s="6" t="s">
        <v>221</v>
      </c>
      <c r="J44" s="27" t="s">
        <v>223</v>
      </c>
      <c r="K44" s="49">
        <v>99</v>
      </c>
      <c r="L44" s="49">
        <v>69</v>
      </c>
      <c r="M44" s="68"/>
      <c r="N44" s="27">
        <f t="shared" si="10"/>
        <v>99</v>
      </c>
      <c r="O44" s="2"/>
      <c r="P44" s="129" t="s">
        <v>6</v>
      </c>
      <c r="Q44" s="42">
        <v>9</v>
      </c>
      <c r="R44" s="117">
        <f>SUM(N37/Q44)</f>
        <v>118.22222222222223</v>
      </c>
      <c r="S44" s="118"/>
      <c r="T44" s="118"/>
      <c r="U44" s="119"/>
      <c r="V44" s="2"/>
      <c r="W44" s="14"/>
      <c r="X44" s="14"/>
      <c r="Y44" s="91"/>
      <c r="Z44" s="68"/>
      <c r="AA44" s="68">
        <f t="shared" si="9"/>
        <v>0</v>
      </c>
      <c r="AB44" s="2"/>
    </row>
    <row r="45" spans="1:28" ht="13.5" thickBot="1">
      <c r="A45" s="2"/>
      <c r="B45" s="14"/>
      <c r="C45" s="14"/>
      <c r="D45" s="91"/>
      <c r="E45" s="68"/>
      <c r="F45" s="20"/>
      <c r="G45" s="68">
        <f t="shared" si="8"/>
        <v>0</v>
      </c>
      <c r="H45" s="2"/>
      <c r="I45" s="71" t="s">
        <v>191</v>
      </c>
      <c r="J45" s="26" t="s">
        <v>223</v>
      </c>
      <c r="K45" s="49">
        <v>90</v>
      </c>
      <c r="L45" s="49">
        <v>136</v>
      </c>
      <c r="M45" s="68"/>
      <c r="N45" s="26">
        <f t="shared" si="10"/>
        <v>136</v>
      </c>
      <c r="O45" s="2"/>
      <c r="P45" s="130"/>
      <c r="Q45" s="43"/>
      <c r="R45" s="120"/>
      <c r="S45" s="121"/>
      <c r="T45" s="121"/>
      <c r="U45" s="122"/>
      <c r="V45" s="2"/>
      <c r="W45" s="14"/>
      <c r="X45" s="14"/>
      <c r="Y45" s="91"/>
      <c r="Z45" s="68"/>
      <c r="AA45" s="68">
        <f t="shared" si="9"/>
        <v>0</v>
      </c>
      <c r="AB45" s="2"/>
    </row>
    <row r="46" spans="1:28" ht="12.75">
      <c r="A46" s="2"/>
      <c r="B46" s="14"/>
      <c r="C46" s="14"/>
      <c r="D46" s="91"/>
      <c r="E46" s="68"/>
      <c r="F46" s="20"/>
      <c r="G46" s="68">
        <f t="shared" si="8"/>
        <v>0</v>
      </c>
      <c r="H46" s="2"/>
      <c r="I46" s="107" t="s">
        <v>222</v>
      </c>
      <c r="J46" s="27" t="s">
        <v>223</v>
      </c>
      <c r="K46" s="49">
        <v>112</v>
      </c>
      <c r="L46" s="4">
        <v>90</v>
      </c>
      <c r="M46" s="20"/>
      <c r="N46" s="27">
        <f t="shared" si="10"/>
        <v>112</v>
      </c>
      <c r="O46" s="2"/>
      <c r="P46" s="131" t="s">
        <v>214</v>
      </c>
      <c r="Q46" s="44">
        <v>3</v>
      </c>
      <c r="R46" s="117">
        <f>SUM(G37/Q46)</f>
        <v>92.33333333333333</v>
      </c>
      <c r="S46" s="118"/>
      <c r="T46" s="118"/>
      <c r="U46" s="119"/>
      <c r="V46" s="2"/>
      <c r="W46" s="14"/>
      <c r="X46" s="14"/>
      <c r="Y46" s="91"/>
      <c r="Z46" s="68"/>
      <c r="AA46" s="68">
        <f t="shared" si="9"/>
        <v>0</v>
      </c>
      <c r="AB46" s="2"/>
    </row>
    <row r="47" spans="1:28" ht="13.5" thickBot="1">
      <c r="A47" s="2"/>
      <c r="B47" s="14"/>
      <c r="C47" s="14"/>
      <c r="D47" s="91"/>
      <c r="E47" s="68"/>
      <c r="F47" s="20"/>
      <c r="G47" s="68">
        <f t="shared" si="8"/>
        <v>0</v>
      </c>
      <c r="H47" s="2"/>
      <c r="I47" s="14"/>
      <c r="J47" s="14"/>
      <c r="K47" s="91"/>
      <c r="L47" s="68"/>
      <c r="M47" s="20"/>
      <c r="N47" s="68">
        <f t="shared" si="10"/>
        <v>0</v>
      </c>
      <c r="O47" s="2"/>
      <c r="P47" s="132"/>
      <c r="Q47" s="45"/>
      <c r="R47" s="120"/>
      <c r="S47" s="121"/>
      <c r="T47" s="121"/>
      <c r="U47" s="122"/>
      <c r="V47" s="2"/>
      <c r="W47" s="14"/>
      <c r="X47" s="14"/>
      <c r="Y47" s="91"/>
      <c r="Z47" s="68"/>
      <c r="AA47" s="68">
        <f t="shared" si="9"/>
        <v>0</v>
      </c>
      <c r="AB47" s="2"/>
    </row>
    <row r="48" spans="1:28" ht="12.75">
      <c r="A48" s="2"/>
      <c r="B48" s="14"/>
      <c r="C48" s="14"/>
      <c r="D48" s="91"/>
      <c r="E48" s="68"/>
      <c r="F48" s="20"/>
      <c r="G48" s="68">
        <f t="shared" si="8"/>
        <v>0</v>
      </c>
      <c r="H48" s="2"/>
      <c r="I48" s="14"/>
      <c r="J48" s="14"/>
      <c r="K48" s="91"/>
      <c r="L48" s="68"/>
      <c r="M48" s="20"/>
      <c r="N48" s="68">
        <f t="shared" si="10"/>
        <v>0</v>
      </c>
      <c r="O48" s="2"/>
      <c r="P48" s="129" t="s">
        <v>96</v>
      </c>
      <c r="Q48" s="42">
        <v>7</v>
      </c>
      <c r="R48" s="117">
        <f>SUM(N49/Q48)</f>
        <v>102.42857142857143</v>
      </c>
      <c r="S48" s="118"/>
      <c r="T48" s="118"/>
      <c r="U48" s="119"/>
      <c r="V48" s="2"/>
      <c r="W48" s="14"/>
      <c r="X48" s="14"/>
      <c r="Y48" s="91"/>
      <c r="Z48" s="68"/>
      <c r="AA48" s="68">
        <f t="shared" si="9"/>
        <v>0</v>
      </c>
      <c r="AB48" s="2"/>
    </row>
    <row r="49" spans="1:28" ht="13.5" thickBot="1">
      <c r="A49" s="2"/>
      <c r="B49" s="14"/>
      <c r="C49" s="14"/>
      <c r="D49" s="91"/>
      <c r="E49" s="68"/>
      <c r="F49" s="20"/>
      <c r="G49" s="15">
        <f>SUM(G40:G48)</f>
        <v>276</v>
      </c>
      <c r="H49" s="2"/>
      <c r="I49" s="14"/>
      <c r="J49" s="14"/>
      <c r="K49" s="91"/>
      <c r="L49" s="68"/>
      <c r="M49" s="20"/>
      <c r="N49" s="15">
        <f>SUM(N40:N48)</f>
        <v>717</v>
      </c>
      <c r="O49" s="2"/>
      <c r="P49" s="130"/>
      <c r="Q49" s="43"/>
      <c r="R49" s="120"/>
      <c r="S49" s="121"/>
      <c r="T49" s="121"/>
      <c r="U49" s="122"/>
      <c r="V49" s="2"/>
      <c r="W49" s="14"/>
      <c r="X49" s="14"/>
      <c r="Y49" s="91"/>
      <c r="Z49" s="68"/>
      <c r="AA49" s="15">
        <f>SUM(AA40:AA48)</f>
        <v>0</v>
      </c>
      <c r="AB49" s="2"/>
    </row>
    <row r="50" spans="1:28" ht="13.5" thickBot="1">
      <c r="A50" s="2"/>
      <c r="B50" s="17"/>
      <c r="C50" s="18"/>
      <c r="D50" s="7"/>
      <c r="E50" s="7"/>
      <c r="F50" s="20"/>
      <c r="G50" s="2"/>
      <c r="H50" s="2"/>
      <c r="I50" s="19"/>
      <c r="J50" s="19"/>
      <c r="K50" s="20"/>
      <c r="L50" s="20"/>
      <c r="M50" s="20"/>
      <c r="N50" s="21"/>
      <c r="O50" s="2"/>
      <c r="P50" s="131" t="s">
        <v>73</v>
      </c>
      <c r="Q50" s="44">
        <v>14</v>
      </c>
      <c r="R50" s="117">
        <f>SUM(U37/Q50)</f>
        <v>97.35714285714286</v>
      </c>
      <c r="S50" s="118"/>
      <c r="T50" s="118"/>
      <c r="U50" s="119"/>
      <c r="V50" s="2"/>
      <c r="W50" s="2"/>
      <c r="X50" s="2"/>
      <c r="Y50" s="2"/>
      <c r="Z50" s="2"/>
      <c r="AA50" s="2"/>
      <c r="AB50" s="2"/>
    </row>
    <row r="51" spans="1:28" ht="13.5" thickBot="1">
      <c r="A51" s="2"/>
      <c r="B51" s="123" t="s">
        <v>80</v>
      </c>
      <c r="C51" s="124"/>
      <c r="D51" s="114" t="s">
        <v>127</v>
      </c>
      <c r="E51" s="114"/>
      <c r="F51" s="134"/>
      <c r="G51" s="114"/>
      <c r="H51" s="114"/>
      <c r="I51" s="114"/>
      <c r="J51" s="39">
        <f>MAX(G4,G5,G6,G8,G20,G21,G40,G41,G43,N46,N44,N43,N41,N40,N9,N8,N5,N4,N3,AA4,AA21)</f>
        <v>112</v>
      </c>
      <c r="K51" s="7"/>
      <c r="L51" s="7"/>
      <c r="M51" s="7"/>
      <c r="N51" s="2"/>
      <c r="O51" s="2"/>
      <c r="P51" s="132"/>
      <c r="Q51" s="45"/>
      <c r="R51" s="120"/>
      <c r="S51" s="121"/>
      <c r="T51" s="121"/>
      <c r="U51" s="122"/>
      <c r="V51" s="2"/>
      <c r="W51" s="2"/>
      <c r="X51" s="2"/>
      <c r="Y51" s="2"/>
      <c r="Z51" s="2"/>
      <c r="AA51" s="2"/>
      <c r="AB51" s="2"/>
    </row>
    <row r="52" spans="1:28" ht="15" customHeight="1">
      <c r="A52" s="2"/>
      <c r="B52" s="125"/>
      <c r="C52" s="126"/>
      <c r="D52" s="115" t="s">
        <v>128</v>
      </c>
      <c r="E52" s="115"/>
      <c r="F52" s="115"/>
      <c r="G52" s="115"/>
      <c r="H52" s="115"/>
      <c r="I52" s="115"/>
      <c r="J52" s="40">
        <f>MAX(G3,G7,G19,G42,N45,N42,N26,N7,N6,AA3,AA19,AA20,U31)</f>
        <v>136</v>
      </c>
      <c r="K52" s="7"/>
      <c r="L52" s="7">
        <f>SUM(Q40,Q42,Q44,Q46,Q48,Q50,Q52,Q54,Q56,Q58,Q60)</f>
        <v>61</v>
      </c>
      <c r="M52" s="7"/>
      <c r="N52" s="2"/>
      <c r="O52" s="2"/>
      <c r="P52" s="129" t="s">
        <v>167</v>
      </c>
      <c r="Q52" s="42">
        <v>3</v>
      </c>
      <c r="R52" s="117">
        <f>SUM(G49/Q52)</f>
        <v>92</v>
      </c>
      <c r="S52" s="118"/>
      <c r="T52" s="118"/>
      <c r="U52" s="119"/>
      <c r="V52" s="2"/>
      <c r="W52" s="2"/>
      <c r="X52" s="2"/>
      <c r="Y52" s="2"/>
      <c r="Z52" s="2"/>
      <c r="AA52" s="2"/>
      <c r="AB52" s="2"/>
    </row>
    <row r="53" spans="1:28" ht="13.5" thickBot="1">
      <c r="A53" s="2"/>
      <c r="B53" s="125"/>
      <c r="C53" s="126"/>
      <c r="D53" s="143" t="s">
        <v>124</v>
      </c>
      <c r="E53" s="143"/>
      <c r="F53" s="143"/>
      <c r="G53" s="143"/>
      <c r="H53" s="143"/>
      <c r="I53" s="143"/>
      <c r="J53" s="40">
        <f>MAX(N22,N24,N27,N28,U35,U34,U32,U30,U29,U24,U22,U21,U20,U11,U10,U9,U8,U6,U5)</f>
        <v>134</v>
      </c>
      <c r="K53" s="7"/>
      <c r="L53" s="7"/>
      <c r="M53" s="7"/>
      <c r="N53" s="2"/>
      <c r="O53" s="2"/>
      <c r="P53" s="130"/>
      <c r="Q53" s="43"/>
      <c r="R53" s="120"/>
      <c r="S53" s="121"/>
      <c r="T53" s="121"/>
      <c r="U53" s="122"/>
      <c r="V53" s="2"/>
      <c r="W53" s="2"/>
      <c r="X53" s="2"/>
      <c r="Y53" s="2"/>
      <c r="Z53" s="2"/>
      <c r="AA53" s="2"/>
      <c r="AB53" s="2"/>
    </row>
    <row r="54" spans="1:28" ht="13.5" thickBot="1">
      <c r="A54" s="2"/>
      <c r="B54" s="127"/>
      <c r="C54" s="128"/>
      <c r="D54" s="113" t="s">
        <v>125</v>
      </c>
      <c r="E54" s="113"/>
      <c r="F54" s="113"/>
      <c r="G54" s="113"/>
      <c r="H54" s="113"/>
      <c r="I54" s="113"/>
      <c r="J54" s="41">
        <f>MAX(U33,U28,U27,U26,U25,U23,U7,U4,U3,N19,N20,N21,N23,N25)</f>
        <v>153</v>
      </c>
      <c r="K54" s="7"/>
      <c r="L54" s="7"/>
      <c r="M54" s="7"/>
      <c r="N54" s="2"/>
      <c r="O54" s="2"/>
      <c r="P54" s="131" t="s">
        <v>99</v>
      </c>
      <c r="Q54" s="44">
        <v>2</v>
      </c>
      <c r="R54" s="117">
        <f>SUM(AA16/Q54)</f>
        <v>102.5</v>
      </c>
      <c r="S54" s="118"/>
      <c r="T54" s="118"/>
      <c r="U54" s="119"/>
      <c r="V54" s="2"/>
      <c r="W54" s="2"/>
      <c r="X54" s="2"/>
      <c r="Y54" s="2"/>
      <c r="Z54" s="2"/>
      <c r="AA54" s="2"/>
      <c r="AB54" s="2"/>
    </row>
    <row r="55" spans="1:28" ht="13.5" thickBot="1">
      <c r="A55" s="2"/>
      <c r="B55" s="2"/>
      <c r="C55" s="2"/>
      <c r="D55" s="7"/>
      <c r="E55" s="7"/>
      <c r="F55" s="7"/>
      <c r="G55" s="2"/>
      <c r="H55" s="2"/>
      <c r="I55" s="2"/>
      <c r="J55" s="2"/>
      <c r="K55" s="7"/>
      <c r="L55" s="7"/>
      <c r="M55" s="7"/>
      <c r="N55" s="2"/>
      <c r="O55" s="2"/>
      <c r="P55" s="132"/>
      <c r="Q55" s="45"/>
      <c r="R55" s="120"/>
      <c r="S55" s="121"/>
      <c r="T55" s="121"/>
      <c r="U55" s="122"/>
      <c r="V55" s="2"/>
      <c r="W55" s="2"/>
      <c r="X55" s="2"/>
      <c r="Y55" s="2"/>
      <c r="Z55" s="2"/>
      <c r="AA55" s="2"/>
      <c r="AB55" s="2"/>
    </row>
    <row r="56" spans="1:28" s="23" customFormat="1" ht="12.75">
      <c r="A56" s="2"/>
      <c r="B56" s="2"/>
      <c r="C56" s="2"/>
      <c r="D56" s="7"/>
      <c r="E56" s="7"/>
      <c r="F56" s="7"/>
      <c r="G56" s="2"/>
      <c r="H56" s="2"/>
      <c r="I56" s="2"/>
      <c r="J56" s="2"/>
      <c r="K56" s="7"/>
      <c r="L56" s="7"/>
      <c r="M56" s="7"/>
      <c r="N56" s="2"/>
      <c r="O56" s="2"/>
      <c r="P56" s="129" t="s">
        <v>97</v>
      </c>
      <c r="Q56" s="42">
        <v>3</v>
      </c>
      <c r="R56" s="117">
        <f>SUM(AA32/Q56)</f>
        <v>89.33333333333333</v>
      </c>
      <c r="S56" s="118"/>
      <c r="T56" s="118"/>
      <c r="U56" s="119"/>
      <c r="V56" s="2"/>
      <c r="W56" s="2"/>
      <c r="X56" s="2"/>
      <c r="Y56" s="2"/>
      <c r="Z56" s="2"/>
      <c r="AA56" s="2"/>
      <c r="AB56" s="2"/>
    </row>
    <row r="57" spans="1:28" s="23" customFormat="1" ht="13.5" thickBot="1">
      <c r="A57" s="2"/>
      <c r="B57" s="2"/>
      <c r="C57" s="2"/>
      <c r="D57" s="7"/>
      <c r="E57" s="7"/>
      <c r="F57" s="7"/>
      <c r="G57" s="2"/>
      <c r="H57" s="2"/>
      <c r="I57" s="2"/>
      <c r="J57" s="2"/>
      <c r="K57" s="7"/>
      <c r="L57" s="7"/>
      <c r="M57" s="7"/>
      <c r="N57" s="2"/>
      <c r="O57" s="2"/>
      <c r="P57" s="130"/>
      <c r="Q57" s="43"/>
      <c r="R57" s="120"/>
      <c r="S57" s="121"/>
      <c r="T57" s="121"/>
      <c r="U57" s="122"/>
      <c r="V57" s="2"/>
      <c r="W57" s="2"/>
      <c r="X57" s="2"/>
      <c r="Y57" s="2"/>
      <c r="Z57" s="2"/>
      <c r="AA57" s="2"/>
      <c r="AB57" s="2"/>
    </row>
    <row r="58" spans="1:28" s="23" customFormat="1" ht="12.75">
      <c r="A58" s="2"/>
      <c r="B58" s="2"/>
      <c r="C58" s="2"/>
      <c r="D58" s="7"/>
      <c r="E58" s="7"/>
      <c r="F58" s="7"/>
      <c r="G58" s="2"/>
      <c r="H58" s="2"/>
      <c r="I58" s="2"/>
      <c r="J58" s="2"/>
      <c r="K58" s="7"/>
      <c r="L58" s="7"/>
      <c r="M58" s="7"/>
      <c r="N58" s="2"/>
      <c r="O58" s="2"/>
      <c r="P58" s="131" t="s">
        <v>123</v>
      </c>
      <c r="Q58" s="44">
        <v>7</v>
      </c>
      <c r="R58" s="117">
        <f>SUM(U16/Q58)</f>
        <v>107.14285714285714</v>
      </c>
      <c r="S58" s="118"/>
      <c r="T58" s="118"/>
      <c r="U58" s="119"/>
      <c r="V58" s="2"/>
      <c r="W58" s="2"/>
      <c r="X58" s="2"/>
      <c r="Y58" s="2"/>
      <c r="Z58" s="2"/>
      <c r="AA58" s="2"/>
      <c r="AB58" s="2"/>
    </row>
    <row r="59" spans="1:28" ht="13.5" thickBot="1">
      <c r="A59" s="2"/>
      <c r="B59" s="2"/>
      <c r="C59" s="2"/>
      <c r="D59" s="7"/>
      <c r="E59" s="7"/>
      <c r="F59" s="7"/>
      <c r="G59" s="2"/>
      <c r="H59" s="2"/>
      <c r="I59" s="2"/>
      <c r="J59" s="2"/>
      <c r="K59" s="7"/>
      <c r="L59" s="7"/>
      <c r="M59" s="7"/>
      <c r="N59" s="2"/>
      <c r="O59" s="2"/>
      <c r="P59" s="132"/>
      <c r="Q59" s="45"/>
      <c r="R59" s="120"/>
      <c r="S59" s="121"/>
      <c r="T59" s="121"/>
      <c r="U59" s="12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7"/>
      <c r="E60" s="7"/>
      <c r="F60" s="7"/>
      <c r="G60" s="2"/>
      <c r="H60" s="2"/>
      <c r="I60" s="2"/>
      <c r="J60" s="2"/>
      <c r="K60" s="7"/>
      <c r="L60" s="7"/>
      <c r="M60" s="7"/>
      <c r="N60" s="2"/>
      <c r="O60" s="2"/>
      <c r="P60" s="131" t="s">
        <v>10</v>
      </c>
      <c r="Q60" s="44">
        <v>7</v>
      </c>
      <c r="R60" s="117">
        <f>SUM(N16/Q60)</f>
        <v>95.85714285714286</v>
      </c>
      <c r="S60" s="118"/>
      <c r="T60" s="118"/>
      <c r="U60" s="119"/>
      <c r="V60" s="2"/>
      <c r="W60" s="2"/>
      <c r="X60" s="2"/>
      <c r="Y60" s="2"/>
      <c r="Z60" s="2"/>
      <c r="AA60" s="2"/>
      <c r="AB60" s="2"/>
    </row>
    <row r="61" spans="1:28" ht="13.5" thickBot="1">
      <c r="A61" s="2"/>
      <c r="B61" s="2"/>
      <c r="C61" s="2"/>
      <c r="D61" s="7"/>
      <c r="E61" s="7"/>
      <c r="F61" s="7"/>
      <c r="G61" s="2"/>
      <c r="H61" s="2"/>
      <c r="I61" s="2"/>
      <c r="J61" s="2"/>
      <c r="K61" s="7"/>
      <c r="L61" s="7"/>
      <c r="M61" s="7"/>
      <c r="N61" s="2"/>
      <c r="O61" s="2"/>
      <c r="P61" s="132"/>
      <c r="Q61" s="45"/>
      <c r="R61" s="120"/>
      <c r="S61" s="121"/>
      <c r="T61" s="121"/>
      <c r="U61" s="122"/>
      <c r="V61" s="2"/>
      <c r="W61" s="2"/>
      <c r="X61" s="2"/>
      <c r="Y61" s="2"/>
      <c r="Z61" s="2"/>
      <c r="AA61" s="2"/>
      <c r="AB61" s="2"/>
    </row>
    <row r="62" spans="1:28" s="11" customFormat="1" ht="7.5" customHeight="1">
      <c r="A62" s="2"/>
      <c r="B62" s="2"/>
      <c r="C62" s="2"/>
      <c r="D62" s="7"/>
      <c r="E62" s="7"/>
      <c r="F62" s="7"/>
      <c r="G62" s="2"/>
      <c r="H62" s="2"/>
      <c r="I62" s="2"/>
      <c r="J62" s="2"/>
      <c r="K62" s="7"/>
      <c r="L62" s="7"/>
      <c r="M62" s="7"/>
      <c r="N62" s="2"/>
      <c r="O62" s="2"/>
      <c r="P62" s="2"/>
      <c r="Q62" s="2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</row>
  </sheetData>
  <mergeCells count="28">
    <mergeCell ref="P60:P61"/>
    <mergeCell ref="R60:U61"/>
    <mergeCell ref="P56:P57"/>
    <mergeCell ref="R56:U57"/>
    <mergeCell ref="P58:P59"/>
    <mergeCell ref="R58:U59"/>
    <mergeCell ref="R52:U53"/>
    <mergeCell ref="D53:I53"/>
    <mergeCell ref="D54:I54"/>
    <mergeCell ref="P54:P55"/>
    <mergeCell ref="R54:U55"/>
    <mergeCell ref="B51:C54"/>
    <mergeCell ref="D51:I51"/>
    <mergeCell ref="D52:I52"/>
    <mergeCell ref="P52:P53"/>
    <mergeCell ref="P48:P49"/>
    <mergeCell ref="R48:U49"/>
    <mergeCell ref="P50:P51"/>
    <mergeCell ref="R50:U51"/>
    <mergeCell ref="P44:P45"/>
    <mergeCell ref="R44:U45"/>
    <mergeCell ref="P46:P47"/>
    <mergeCell ref="R46:U47"/>
    <mergeCell ref="R39:U39"/>
    <mergeCell ref="P40:P41"/>
    <mergeCell ref="R40:U41"/>
    <mergeCell ref="P42:P43"/>
    <mergeCell ref="R42:U43"/>
  </mergeCells>
  <printOptions horizontalCentered="1" vertic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DeanF</dc:creator>
  <cp:keywords/>
  <dc:description/>
  <cp:lastModifiedBy>anthony.clark</cp:lastModifiedBy>
  <cp:lastPrinted>2009-06-03T15:26:24Z</cp:lastPrinted>
  <dcterms:created xsi:type="dcterms:W3CDTF">2005-09-02T04:57:59Z</dcterms:created>
  <dcterms:modified xsi:type="dcterms:W3CDTF">2009-06-09T14:02:20Z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-979153569</vt:i4>
  </property>
  <property fmtid="{D5CDD505-2E9C-101B-9397-08002B2CF9AE}" pid="3" name="_NewReviewCycle">
    <vt:lpwstr/>
  </property>
  <property fmtid="{D5CDD505-2E9C-101B-9397-08002B2CF9AE}" pid="4" name="_EmailSubject">
    <vt:lpwstr>SD Social Update - InterSquad Bowling</vt:lpwstr>
  </property>
  <property fmtid="{D5CDD505-2E9C-101B-9397-08002B2CF9AE}" pid="5" name="_AuthorEmail">
    <vt:lpwstr>Dean.Fouracre@motorola.com</vt:lpwstr>
  </property>
  <property fmtid="{D5CDD505-2E9C-101B-9397-08002B2CF9AE}" pid="6" name="_AuthorEmailDisplayName">
    <vt:lpwstr>Fouracre Dean-qswi1502</vt:lpwstr>
  </property>
  <property fmtid="{D5CDD505-2E9C-101B-9397-08002B2CF9AE}" pid="7" name="_TentativeReviewCycleID">
    <vt:i4>-1542560831</vt:i4>
  </property>
  <property fmtid="{D5CDD505-2E9C-101B-9397-08002B2CF9AE}" pid="8" name="_ReviewCycleID">
    <vt:i4>-1542560831</vt:i4>
  </property>
  <property fmtid="{D5CDD505-2E9C-101B-9397-08002B2CF9AE}" pid="9" name="_EmailEntryID">
    <vt:lpwstr>000000001473631C3614D311B9D40008C7C5A4DA0700714BE32F82EED211B9CA0008C7C5A4DA000000040BC9000077F7EA7986E9DF4F8C459EF6F9E46F530000010D293F0000</vt:lpwstr>
  </property>
  <property fmtid="{D5CDD505-2E9C-101B-9397-08002B2CF9AE}" pid="10" name="_PreviousAdHocReviewCycleID">
    <vt:i4>-46486181</vt:i4>
  </property>
  <property fmtid="{D5CDD505-2E9C-101B-9397-08002B2CF9AE}" pid="11" name="_ReviewingToolsShownOnce">
    <vt:lpwstr/>
  </property>
</Properties>
</file>